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7980" firstSheet="1" activeTab="3"/>
  </bookViews>
  <sheets>
    <sheet name=" подраздел 1.1 недвиж имущество" sheetId="6" r:id="rId1"/>
    <sheet name="пораздел 1.2 Недвиж имущество" sheetId="1" r:id="rId2"/>
    <sheet name="раздел 2 Движимое имущество" sheetId="2" r:id="rId3"/>
    <sheet name="Раздел2.2 Движимое имущество " sheetId="5" r:id="rId4"/>
    <sheet name="раздел3 Сведения об учреждениях" sheetId="4" r:id="rId5"/>
  </sheets>
  <definedNames>
    <definedName name="_xlnm._FilterDatabase" localSheetId="1" hidden="1">'пораздел 1.2 Недвиж имущество'!$B$48:$M$49</definedName>
    <definedName name="_xlnm._FilterDatabase" localSheetId="2" hidden="1">'раздел 2 Движимое имущество'!#REF!</definedName>
    <definedName name="_xlnm.Print_Area" localSheetId="1">'пораздел 1.2 Недвиж имущество'!$A$1:$M$57</definedName>
    <definedName name="_xlnm.Print_Area" localSheetId="2">'раздел 2 Движимое имущество'!$A$1:$I$724</definedName>
  </definedNames>
  <calcPr calcId="162913"/>
</workbook>
</file>

<file path=xl/calcChain.xml><?xml version="1.0" encoding="utf-8"?>
<calcChain xmlns="http://schemas.openxmlformats.org/spreadsheetml/2006/main">
  <c r="F15" i="1" l="1"/>
  <c r="H45" i="1" l="1"/>
  <c r="I39" i="6" l="1"/>
  <c r="I40" i="6" s="1"/>
  <c r="I6" i="4" s="1"/>
  <c r="H40" i="6"/>
  <c r="H39" i="6"/>
  <c r="I26" i="6"/>
  <c r="C717" i="2" l="1"/>
  <c r="C515" i="2"/>
  <c r="E438" i="2"/>
  <c r="E459" i="2"/>
  <c r="D461" i="2"/>
  <c r="C461" i="2"/>
  <c r="E460" i="2"/>
  <c r="D470" i="2"/>
  <c r="C470" i="2"/>
  <c r="E468" i="2"/>
  <c r="E470" i="2" s="1"/>
  <c r="E471" i="2" s="1"/>
  <c r="E465" i="2"/>
  <c r="D465" i="2"/>
  <c r="C465" i="2"/>
  <c r="H303" i="5"/>
  <c r="F411" i="5"/>
  <c r="H33" i="5"/>
  <c r="H31" i="5"/>
  <c r="H30" i="5"/>
  <c r="H29" i="5"/>
  <c r="H28" i="5"/>
  <c r="E461" i="2" l="1"/>
  <c r="D471" i="2"/>
  <c r="C471" i="2"/>
  <c r="F208" i="5"/>
  <c r="G208" i="5"/>
  <c r="H207" i="5"/>
  <c r="H206" i="5"/>
  <c r="H205" i="5"/>
  <c r="H204" i="5"/>
  <c r="G202" i="5"/>
  <c r="F202" i="5"/>
  <c r="H201" i="5"/>
  <c r="H202" i="5" s="1"/>
  <c r="F198" i="5"/>
  <c r="G198" i="5"/>
  <c r="H197" i="5"/>
  <c r="H196" i="5"/>
  <c r="F194" i="5"/>
  <c r="H193" i="5"/>
  <c r="H194" i="5" s="1"/>
  <c r="F191" i="5"/>
  <c r="G191" i="5"/>
  <c r="G194" i="5" s="1"/>
  <c r="H190" i="5"/>
  <c r="H191" i="5" s="1"/>
  <c r="F218" i="5"/>
  <c r="H214" i="5"/>
  <c r="H213" i="5"/>
  <c r="G218" i="5"/>
  <c r="F188" i="5"/>
  <c r="G188" i="5"/>
  <c r="H187" i="5"/>
  <c r="H186" i="5"/>
  <c r="H185" i="5"/>
  <c r="H184" i="5"/>
  <c r="F171" i="5"/>
  <c r="F182" i="5"/>
  <c r="G182" i="5"/>
  <c r="H181" i="5"/>
  <c r="H180" i="5"/>
  <c r="H179" i="5"/>
  <c r="H178" i="5"/>
  <c r="H177" i="5"/>
  <c r="H176" i="5"/>
  <c r="H175" i="5"/>
  <c r="H174" i="5"/>
  <c r="H173" i="5"/>
  <c r="H223" i="5"/>
  <c r="G171" i="5"/>
  <c r="H170" i="5"/>
  <c r="H169" i="5"/>
  <c r="H168" i="5"/>
  <c r="G165" i="5"/>
  <c r="F165" i="5"/>
  <c r="H164" i="5"/>
  <c r="H163" i="5"/>
  <c r="H162" i="5"/>
  <c r="H161" i="5"/>
  <c r="H160" i="5"/>
  <c r="H159" i="5"/>
  <c r="H158" i="5"/>
  <c r="H157" i="5"/>
  <c r="H156" i="5"/>
  <c r="H155" i="5"/>
  <c r="H154" i="5"/>
  <c r="H153" i="5"/>
  <c r="F151" i="5"/>
  <c r="G151" i="5"/>
  <c r="H135" i="5"/>
  <c r="H150" i="5"/>
  <c r="H149" i="5"/>
  <c r="H148" i="5"/>
  <c r="H147" i="5"/>
  <c r="H146" i="5"/>
  <c r="H145" i="5"/>
  <c r="H144" i="5"/>
  <c r="H143" i="5"/>
  <c r="H142" i="5"/>
  <c r="H141" i="5"/>
  <c r="H140" i="5"/>
  <c r="H139" i="5"/>
  <c r="H138" i="5"/>
  <c r="H137" i="5"/>
  <c r="H136" i="5"/>
  <c r="H134" i="5"/>
  <c r="H133" i="5"/>
  <c r="H132" i="5"/>
  <c r="H131" i="5"/>
  <c r="H130" i="5"/>
  <c r="H129" i="5"/>
  <c r="H128" i="5"/>
  <c r="H182" i="5" l="1"/>
  <c r="H188" i="5"/>
  <c r="H208" i="5"/>
  <c r="H198" i="5"/>
  <c r="F166" i="5"/>
  <c r="H171" i="5"/>
  <c r="G166" i="5"/>
  <c r="H165" i="5"/>
  <c r="H151" i="5"/>
  <c r="G124" i="5"/>
  <c r="F124" i="5"/>
  <c r="H123" i="5"/>
  <c r="H122" i="5"/>
  <c r="H121" i="5"/>
  <c r="H120" i="5"/>
  <c r="H119" i="5"/>
  <c r="G117" i="5"/>
  <c r="F117" i="5"/>
  <c r="H116" i="5"/>
  <c r="H115" i="5"/>
  <c r="H114" i="5"/>
  <c r="H113" i="5"/>
  <c r="G111" i="5"/>
  <c r="F111" i="5"/>
  <c r="H110" i="5"/>
  <c r="H111" i="5" s="1"/>
  <c r="G108" i="5"/>
  <c r="F108" i="5"/>
  <c r="H106" i="5"/>
  <c r="H105" i="5"/>
  <c r="H104" i="5"/>
  <c r="H103" i="5"/>
  <c r="H102" i="5"/>
  <c r="H101" i="5"/>
  <c r="H100" i="5"/>
  <c r="H107" i="5"/>
  <c r="G96" i="5"/>
  <c r="F96" i="5"/>
  <c r="H95" i="5"/>
  <c r="H94" i="5"/>
  <c r="H93" i="5"/>
  <c r="H92" i="5"/>
  <c r="H91" i="5"/>
  <c r="H90" i="5"/>
  <c r="H89" i="5"/>
  <c r="H88" i="5"/>
  <c r="H87" i="5"/>
  <c r="H86" i="5"/>
  <c r="H85" i="5"/>
  <c r="F83" i="5"/>
  <c r="G83" i="5"/>
  <c r="H82" i="5"/>
  <c r="H81" i="5"/>
  <c r="H80" i="5"/>
  <c r="H79" i="5"/>
  <c r="H78" i="5"/>
  <c r="H77" i="5"/>
  <c r="H76" i="5"/>
  <c r="H75" i="5"/>
  <c r="H74" i="5"/>
  <c r="H73" i="5"/>
  <c r="H72" i="5"/>
  <c r="H71" i="5"/>
  <c r="H70" i="5"/>
  <c r="G68" i="5"/>
  <c r="F68" i="5"/>
  <c r="H210" i="5"/>
  <c r="H211" i="5"/>
  <c r="H212" i="5"/>
  <c r="H216" i="5"/>
  <c r="H217" i="5"/>
  <c r="H220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F53" i="5"/>
  <c r="G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2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G411" i="5"/>
  <c r="H410" i="5"/>
  <c r="H409" i="5"/>
  <c r="H408" i="5"/>
  <c r="H407" i="5"/>
  <c r="H406" i="5"/>
  <c r="H405" i="5"/>
  <c r="H404" i="5"/>
  <c r="H403" i="5"/>
  <c r="H402" i="5"/>
  <c r="H401" i="5"/>
  <c r="H400" i="5"/>
  <c r="H399" i="5"/>
  <c r="H398" i="5"/>
  <c r="H397" i="5"/>
  <c r="H396" i="5"/>
  <c r="H395" i="5"/>
  <c r="H394" i="5"/>
  <c r="H393" i="5"/>
  <c r="H392" i="5"/>
  <c r="H391" i="5"/>
  <c r="H390" i="5"/>
  <c r="H389" i="5"/>
  <c r="H388" i="5"/>
  <c r="H387" i="5"/>
  <c r="H386" i="5"/>
  <c r="H385" i="5"/>
  <c r="H384" i="5"/>
  <c r="H383" i="5"/>
  <c r="H382" i="5"/>
  <c r="H381" i="5"/>
  <c r="H380" i="5"/>
  <c r="H379" i="5"/>
  <c r="H378" i="5"/>
  <c r="H377" i="5"/>
  <c r="H376" i="5"/>
  <c r="H375" i="5"/>
  <c r="H374" i="5"/>
  <c r="H373" i="5"/>
  <c r="H372" i="5"/>
  <c r="H371" i="5"/>
  <c r="H370" i="5"/>
  <c r="H369" i="5"/>
  <c r="H368" i="5"/>
  <c r="H367" i="5"/>
  <c r="H366" i="5"/>
  <c r="H365" i="5"/>
  <c r="H364" i="5"/>
  <c r="H363" i="5"/>
  <c r="H362" i="5"/>
  <c r="H361" i="5"/>
  <c r="H360" i="5"/>
  <c r="H359" i="5"/>
  <c r="H358" i="5"/>
  <c r="H357" i="5"/>
  <c r="H356" i="5"/>
  <c r="H355" i="5"/>
  <c r="H354" i="5"/>
  <c r="H353" i="5"/>
  <c r="H352" i="5"/>
  <c r="H351" i="5"/>
  <c r="G348" i="5"/>
  <c r="F348" i="5"/>
  <c r="H347" i="5"/>
  <c r="H346" i="5"/>
  <c r="H345" i="5"/>
  <c r="H344" i="5"/>
  <c r="H343" i="5"/>
  <c r="H342" i="5"/>
  <c r="H341" i="5"/>
  <c r="H340" i="5"/>
  <c r="H339" i="5"/>
  <c r="H338" i="5"/>
  <c r="H337" i="5"/>
  <c r="H336" i="5"/>
  <c r="H335" i="5"/>
  <c r="H334" i="5"/>
  <c r="H333" i="5"/>
  <c r="H332" i="5"/>
  <c r="H331" i="5"/>
  <c r="H330" i="5"/>
  <c r="H329" i="5"/>
  <c r="G327" i="5"/>
  <c r="F327" i="5"/>
  <c r="H326" i="5"/>
  <c r="H325" i="5"/>
  <c r="G323" i="5"/>
  <c r="F323" i="5"/>
  <c r="H322" i="5"/>
  <c r="H321" i="5"/>
  <c r="H320" i="5"/>
  <c r="H319" i="5"/>
  <c r="H318" i="5"/>
  <c r="H317" i="5"/>
  <c r="H316" i="5"/>
  <c r="H315" i="5"/>
  <c r="H314" i="5"/>
  <c r="H313" i="5"/>
  <c r="H312" i="5"/>
  <c r="H311" i="5"/>
  <c r="H310" i="5"/>
  <c r="H309" i="5"/>
  <c r="H308" i="5"/>
  <c r="H307" i="5"/>
  <c r="H306" i="5"/>
  <c r="H305" i="5"/>
  <c r="H304" i="5"/>
  <c r="H302" i="5"/>
  <c r="H301" i="5"/>
  <c r="H300" i="5"/>
  <c r="H299" i="5"/>
  <c r="H298" i="5"/>
  <c r="H297" i="5"/>
  <c r="H296" i="5"/>
  <c r="H295" i="5"/>
  <c r="H294" i="5"/>
  <c r="H293" i="5"/>
  <c r="H292" i="5"/>
  <c r="H291" i="5"/>
  <c r="H290" i="5"/>
  <c r="H289" i="5"/>
  <c r="H288" i="5"/>
  <c r="H287" i="5"/>
  <c r="G285" i="5"/>
  <c r="F285" i="5"/>
  <c r="H284" i="5"/>
  <c r="H283" i="5"/>
  <c r="H282" i="5"/>
  <c r="H281" i="5"/>
  <c r="H280" i="5"/>
  <c r="H279" i="5"/>
  <c r="H278" i="5"/>
  <c r="H277" i="5"/>
  <c r="H276" i="5"/>
  <c r="H275" i="5"/>
  <c r="H274" i="5"/>
  <c r="H273" i="5"/>
  <c r="H272" i="5"/>
  <c r="H271" i="5"/>
  <c r="H270" i="5"/>
  <c r="H269" i="5"/>
  <c r="G266" i="5"/>
  <c r="F266" i="5"/>
  <c r="H265" i="5"/>
  <c r="H264" i="5"/>
  <c r="H263" i="5"/>
  <c r="H262" i="5"/>
  <c r="H261" i="5"/>
  <c r="H260" i="5"/>
  <c r="H259" i="5"/>
  <c r="H258" i="5"/>
  <c r="H257" i="5"/>
  <c r="H256" i="5"/>
  <c r="H255" i="5"/>
  <c r="H254" i="5"/>
  <c r="H253" i="5"/>
  <c r="H252" i="5"/>
  <c r="H251" i="5"/>
  <c r="H250" i="5"/>
  <c r="H249" i="5"/>
  <c r="H248" i="5"/>
  <c r="H247" i="5"/>
  <c r="H246" i="5"/>
  <c r="H245" i="5"/>
  <c r="H244" i="5"/>
  <c r="H243" i="5"/>
  <c r="H242" i="5"/>
  <c r="H241" i="5"/>
  <c r="H240" i="5"/>
  <c r="H239" i="5"/>
  <c r="H238" i="5"/>
  <c r="H237" i="5"/>
  <c r="H236" i="5"/>
  <c r="H235" i="5"/>
  <c r="H234" i="5"/>
  <c r="H233" i="5"/>
  <c r="G231" i="5"/>
  <c r="H230" i="5"/>
  <c r="H229" i="5"/>
  <c r="H228" i="5"/>
  <c r="H227" i="5"/>
  <c r="H226" i="5"/>
  <c r="H225" i="5"/>
  <c r="H224" i="5"/>
  <c r="H222" i="5"/>
  <c r="F221" i="5"/>
  <c r="F231" i="5" s="1"/>
  <c r="F125" i="5" l="1"/>
  <c r="H218" i="5"/>
  <c r="H166" i="5"/>
  <c r="H117" i="5"/>
  <c r="H124" i="5"/>
  <c r="H108" i="5"/>
  <c r="H96" i="5"/>
  <c r="F97" i="5"/>
  <c r="G125" i="5"/>
  <c r="H83" i="5"/>
  <c r="H68" i="5"/>
  <c r="G97" i="5"/>
  <c r="H53" i="5"/>
  <c r="H266" i="5"/>
  <c r="H221" i="5"/>
  <c r="H231" i="5" s="1"/>
  <c r="H285" i="5"/>
  <c r="F349" i="5"/>
  <c r="H323" i="5"/>
  <c r="H327" i="5"/>
  <c r="G349" i="5"/>
  <c r="H348" i="5"/>
  <c r="H411" i="5"/>
  <c r="D254" i="2"/>
  <c r="C254" i="2"/>
  <c r="E253" i="2"/>
  <c r="E252" i="2"/>
  <c r="E251" i="2"/>
  <c r="E250" i="2"/>
  <c r="E249" i="2"/>
  <c r="E248" i="2"/>
  <c r="D246" i="2"/>
  <c r="C246" i="2"/>
  <c r="E245" i="2"/>
  <c r="E244" i="2"/>
  <c r="D242" i="2"/>
  <c r="C242" i="2"/>
  <c r="E241" i="2"/>
  <c r="E240" i="2"/>
  <c r="E239" i="2"/>
  <c r="E238" i="2"/>
  <c r="E237" i="2"/>
  <c r="D235" i="2"/>
  <c r="C235" i="2"/>
  <c r="E234" i="2"/>
  <c r="E233" i="2"/>
  <c r="E232" i="2"/>
  <c r="E231" i="2"/>
  <c r="E230" i="2"/>
  <c r="E229" i="2"/>
  <c r="D225" i="2"/>
  <c r="C225" i="2"/>
  <c r="D219" i="2"/>
  <c r="C219" i="2"/>
  <c r="E218" i="2"/>
  <c r="E217" i="2"/>
  <c r="E216" i="2"/>
  <c r="E215" i="2"/>
  <c r="E214" i="2"/>
  <c r="E213" i="2"/>
  <c r="E212" i="2"/>
  <c r="E211" i="2"/>
  <c r="E210" i="2"/>
  <c r="E209" i="2"/>
  <c r="E208" i="2"/>
  <c r="E221" i="2"/>
  <c r="E222" i="2"/>
  <c r="E207" i="2"/>
  <c r="E206" i="2"/>
  <c r="D202" i="2"/>
  <c r="C202" i="2"/>
  <c r="D199" i="2"/>
  <c r="C199" i="2"/>
  <c r="E198" i="2"/>
  <c r="E197" i="2"/>
  <c r="E196" i="2"/>
  <c r="D186" i="2"/>
  <c r="C186" i="2"/>
  <c r="E185" i="2"/>
  <c r="E184" i="2"/>
  <c r="E183" i="2"/>
  <c r="E182" i="2"/>
  <c r="E181" i="2"/>
  <c r="E180" i="2"/>
  <c r="E179" i="2"/>
  <c r="D177" i="2"/>
  <c r="C177" i="2"/>
  <c r="E176" i="2"/>
  <c r="E189" i="2"/>
  <c r="E175" i="2"/>
  <c r="E174" i="2"/>
  <c r="E173" i="2"/>
  <c r="E172" i="2"/>
  <c r="E171" i="2"/>
  <c r="E170" i="2"/>
  <c r="E169" i="2"/>
  <c r="E168" i="2"/>
  <c r="D166" i="2"/>
  <c r="C166" i="2"/>
  <c r="E165" i="2"/>
  <c r="E164" i="2"/>
  <c r="E163" i="2"/>
  <c r="E162" i="2"/>
  <c r="D160" i="2"/>
  <c r="C160" i="2"/>
  <c r="E159" i="2"/>
  <c r="E158" i="2"/>
  <c r="E157" i="2"/>
  <c r="E156" i="2"/>
  <c r="E155" i="2"/>
  <c r="E154" i="2"/>
  <c r="E153" i="2"/>
  <c r="E152" i="2"/>
  <c r="E151" i="2"/>
  <c r="D149" i="2"/>
  <c r="E148" i="2"/>
  <c r="C147" i="2"/>
  <c r="E147" i="2" s="1"/>
  <c r="D145" i="2"/>
  <c r="C145" i="2"/>
  <c r="E142" i="2"/>
  <c r="E141" i="2"/>
  <c r="E140" i="2"/>
  <c r="D137" i="2"/>
  <c r="C137" i="2"/>
  <c r="D134" i="2"/>
  <c r="C134" i="2"/>
  <c r="E133" i="2"/>
  <c r="D131" i="2"/>
  <c r="C130" i="2"/>
  <c r="C131" i="2" s="1"/>
  <c r="C128" i="2"/>
  <c r="E128" i="2" s="1"/>
  <c r="E127" i="2"/>
  <c r="F412" i="5" l="1"/>
  <c r="H125" i="5"/>
  <c r="H97" i="5"/>
  <c r="G412" i="5"/>
  <c r="H349" i="5"/>
  <c r="C256" i="2"/>
  <c r="D256" i="2"/>
  <c r="C226" i="2"/>
  <c r="E254" i="2"/>
  <c r="E246" i="2"/>
  <c r="E225" i="2"/>
  <c r="E242" i="2"/>
  <c r="D226" i="2"/>
  <c r="E235" i="2"/>
  <c r="E202" i="2"/>
  <c r="D203" i="2"/>
  <c r="E219" i="2"/>
  <c r="E199" i="2"/>
  <c r="E160" i="2"/>
  <c r="E186" i="2"/>
  <c r="C149" i="2"/>
  <c r="E149" i="2" s="1"/>
  <c r="E177" i="2"/>
  <c r="E166" i="2"/>
  <c r="E131" i="2"/>
  <c r="E145" i="2"/>
  <c r="E130" i="2"/>
  <c r="E134" i="2"/>
  <c r="E137" i="2"/>
  <c r="C11" i="2"/>
  <c r="E9" i="2"/>
  <c r="E10" i="2"/>
  <c r="D119" i="2"/>
  <c r="C119" i="2"/>
  <c r="E118" i="2"/>
  <c r="E119" i="2" s="1"/>
  <c r="C116" i="2"/>
  <c r="E115" i="2"/>
  <c r="E114" i="2"/>
  <c r="E113" i="2"/>
  <c r="E112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C89" i="2"/>
  <c r="D79" i="2"/>
  <c r="C79" i="2"/>
  <c r="E78" i="2"/>
  <c r="E79" i="2" s="1"/>
  <c r="D81" i="2"/>
  <c r="C76" i="2"/>
  <c r="E75" i="2"/>
  <c r="D74" i="2"/>
  <c r="E74" i="2" s="1"/>
  <c r="D73" i="2"/>
  <c r="E73" i="2" s="1"/>
  <c r="D72" i="2"/>
  <c r="E72" i="2" s="1"/>
  <c r="D71" i="2"/>
  <c r="E71" i="2" s="1"/>
  <c r="D70" i="2"/>
  <c r="E70" i="2" s="1"/>
  <c r="D69" i="2"/>
  <c r="E69" i="2" s="1"/>
  <c r="D87" i="2"/>
  <c r="E87" i="2" s="1"/>
  <c r="D68" i="2"/>
  <c r="E68" i="2" s="1"/>
  <c r="D67" i="2"/>
  <c r="E67" i="2" s="1"/>
  <c r="D66" i="2"/>
  <c r="E66" i="2" s="1"/>
  <c r="D65" i="2"/>
  <c r="E65" i="2" s="1"/>
  <c r="D64" i="2"/>
  <c r="E64" i="2" s="1"/>
  <c r="D63" i="2"/>
  <c r="E63" i="2" s="1"/>
  <c r="D62" i="2"/>
  <c r="E62" i="2" s="1"/>
  <c r="D61" i="2"/>
  <c r="E61" i="2" s="1"/>
  <c r="D60" i="2"/>
  <c r="E60" i="2" s="1"/>
  <c r="D59" i="2"/>
  <c r="E59" i="2" s="1"/>
  <c r="D58" i="2"/>
  <c r="E58" i="2" s="1"/>
  <c r="D57" i="2"/>
  <c r="E57" i="2" s="1"/>
  <c r="C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D35" i="2"/>
  <c r="E35" i="2" s="1"/>
  <c r="D34" i="2"/>
  <c r="E34" i="2" s="1"/>
  <c r="D33" i="2"/>
  <c r="E33" i="2" s="1"/>
  <c r="D32" i="2"/>
  <c r="E32" i="2" s="1"/>
  <c r="D30" i="2"/>
  <c r="C30" i="2"/>
  <c r="E29" i="2"/>
  <c r="C27" i="2"/>
  <c r="E26" i="2"/>
  <c r="D25" i="2"/>
  <c r="E25" i="2" s="1"/>
  <c r="D24" i="2"/>
  <c r="E24" i="2" s="1"/>
  <c r="D23" i="2"/>
  <c r="E23" i="2" s="1"/>
  <c r="D22" i="2"/>
  <c r="E22" i="2" s="1"/>
  <c r="D21" i="2"/>
  <c r="E21" i="2" s="1"/>
  <c r="D20" i="2"/>
  <c r="E20" i="2" s="1"/>
  <c r="D19" i="2"/>
  <c r="E19" i="2" s="1"/>
  <c r="D18" i="2"/>
  <c r="E18" i="2" s="1"/>
  <c r="D17" i="2"/>
  <c r="E17" i="2" s="1"/>
  <c r="C15" i="2"/>
  <c r="E14" i="2"/>
  <c r="D13" i="2"/>
  <c r="E13" i="2" s="1"/>
  <c r="H14" i="1"/>
  <c r="H13" i="1"/>
  <c r="H12" i="1"/>
  <c r="H11" i="1"/>
  <c r="H412" i="5" l="1"/>
  <c r="D257" i="2"/>
  <c r="E226" i="2"/>
  <c r="C203" i="2"/>
  <c r="D11" i="2"/>
  <c r="E11" i="2" s="1"/>
  <c r="D116" i="2"/>
  <c r="E116" i="2"/>
  <c r="C90" i="2"/>
  <c r="C120" i="2" s="1"/>
  <c r="E76" i="2"/>
  <c r="D76" i="2"/>
  <c r="E55" i="2"/>
  <c r="D55" i="2"/>
  <c r="E27" i="2"/>
  <c r="E30" i="2" s="1"/>
  <c r="D15" i="2"/>
  <c r="E15" i="2" s="1"/>
  <c r="D27" i="2"/>
  <c r="E678" i="2"/>
  <c r="E677" i="2"/>
  <c r="E390" i="2"/>
  <c r="E410" i="2"/>
  <c r="E453" i="2"/>
  <c r="E452" i="2"/>
  <c r="E389" i="2"/>
  <c r="E223" i="2"/>
  <c r="E224" i="2"/>
  <c r="F26" i="1"/>
  <c r="G6" i="4" l="1"/>
  <c r="E203" i="2"/>
  <c r="C257" i="2"/>
  <c r="G7" i="4" s="1"/>
  <c r="E716" i="2"/>
  <c r="E714" i="2"/>
  <c r="E713" i="2"/>
  <c r="E712" i="2"/>
  <c r="E711" i="2"/>
  <c r="E710" i="2"/>
  <c r="E709" i="2"/>
  <c r="E708" i="2"/>
  <c r="E707" i="2"/>
  <c r="E706" i="2"/>
  <c r="E705" i="2"/>
  <c r="E704" i="2"/>
  <c r="E703" i="2"/>
  <c r="E702" i="2"/>
  <c r="E701" i="2"/>
  <c r="E700" i="2"/>
  <c r="E699" i="2"/>
  <c r="E698" i="2"/>
  <c r="E697" i="2"/>
  <c r="E696" i="2"/>
  <c r="E695" i="2"/>
  <c r="E694" i="2"/>
  <c r="E693" i="2"/>
  <c r="E692" i="2"/>
  <c r="D691" i="2"/>
  <c r="D690" i="2"/>
  <c r="D689" i="2"/>
  <c r="D688" i="2"/>
  <c r="D687" i="2"/>
  <c r="D686" i="2"/>
  <c r="D685" i="2"/>
  <c r="D684" i="2"/>
  <c r="D683" i="2"/>
  <c r="D682" i="2"/>
  <c r="C680" i="2"/>
  <c r="C718" i="2" s="1"/>
  <c r="E679" i="2"/>
  <c r="E676" i="2"/>
  <c r="E675" i="2"/>
  <c r="E674" i="2"/>
  <c r="E673" i="2"/>
  <c r="D672" i="2"/>
  <c r="E671" i="2"/>
  <c r="E670" i="2"/>
  <c r="E669" i="2"/>
  <c r="E668" i="2"/>
  <c r="E667" i="2"/>
  <c r="E666" i="2"/>
  <c r="E665" i="2"/>
  <c r="E664" i="2"/>
  <c r="E663" i="2"/>
  <c r="E662" i="2"/>
  <c r="E661" i="2"/>
  <c r="E660" i="2"/>
  <c r="E659" i="2"/>
  <c r="E658" i="2"/>
  <c r="E657" i="2"/>
  <c r="E656" i="2"/>
  <c r="E655" i="2"/>
  <c r="E654" i="2"/>
  <c r="D653" i="2"/>
  <c r="D652" i="2"/>
  <c r="D651" i="2"/>
  <c r="D650" i="2"/>
  <c r="D649" i="2"/>
  <c r="D648" i="2"/>
  <c r="D647" i="2"/>
  <c r="D646" i="2"/>
  <c r="D645" i="2"/>
  <c r="D644" i="2"/>
  <c r="C642" i="2"/>
  <c r="E641" i="2"/>
  <c r="E639" i="2"/>
  <c r="E638" i="2"/>
  <c r="E637" i="2"/>
  <c r="E636" i="2"/>
  <c r="E635" i="2"/>
  <c r="E634" i="2"/>
  <c r="E633" i="2"/>
  <c r="E632" i="2"/>
  <c r="E631" i="2"/>
  <c r="E630" i="2"/>
  <c r="E629" i="2"/>
  <c r="E628" i="2"/>
  <c r="E627" i="2"/>
  <c r="E626" i="2"/>
  <c r="E625" i="2"/>
  <c r="E624" i="2"/>
  <c r="E623" i="2"/>
  <c r="E622" i="2"/>
  <c r="E621" i="2"/>
  <c r="E620" i="2"/>
  <c r="E619" i="2"/>
  <c r="E618" i="2"/>
  <c r="E617" i="2"/>
  <c r="E616" i="2"/>
  <c r="E615" i="2"/>
  <c r="D614" i="2"/>
  <c r="D613" i="2"/>
  <c r="D612" i="2"/>
  <c r="D611" i="2"/>
  <c r="D610" i="2"/>
  <c r="D609" i="2"/>
  <c r="D608" i="2"/>
  <c r="D607" i="2"/>
  <c r="D606" i="2"/>
  <c r="D605" i="2"/>
  <c r="E599" i="2"/>
  <c r="E600" i="2" s="1"/>
  <c r="C599" i="2"/>
  <c r="C600" i="2" s="1"/>
  <c r="D598" i="2"/>
  <c r="D596" i="2"/>
  <c r="E592" i="2"/>
  <c r="C592" i="2"/>
  <c r="D591" i="2"/>
  <c r="D590" i="2"/>
  <c r="D589" i="2"/>
  <c r="D588" i="2"/>
  <c r="D587" i="2"/>
  <c r="D586" i="2"/>
  <c r="D585" i="2"/>
  <c r="D584" i="2"/>
  <c r="E582" i="2"/>
  <c r="C582" i="2"/>
  <c r="D581" i="2"/>
  <c r="D580" i="2"/>
  <c r="D579" i="2"/>
  <c r="D578" i="2"/>
  <c r="D577" i="2"/>
  <c r="D576" i="2"/>
  <c r="D575" i="2"/>
  <c r="D574" i="2"/>
  <c r="D573" i="2"/>
  <c r="D572" i="2"/>
  <c r="E571" i="2"/>
  <c r="C569" i="2"/>
  <c r="D568" i="2"/>
  <c r="D567" i="2"/>
  <c r="D566" i="2"/>
  <c r="D565" i="2"/>
  <c r="D564" i="2"/>
  <c r="D563" i="2"/>
  <c r="D562" i="2"/>
  <c r="D561" i="2"/>
  <c r="D560" i="2"/>
  <c r="D559" i="2"/>
  <c r="D558" i="2"/>
  <c r="C551" i="2"/>
  <c r="D548" i="2"/>
  <c r="D546" i="2"/>
  <c r="D545" i="2"/>
  <c r="D544" i="2"/>
  <c r="D543" i="2"/>
  <c r="D542" i="2"/>
  <c r="D541" i="2"/>
  <c r="D540" i="2"/>
  <c r="D539" i="2"/>
  <c r="D538" i="2"/>
  <c r="C536" i="2"/>
  <c r="D535" i="2"/>
  <c r="D534" i="2"/>
  <c r="D532" i="2"/>
  <c r="D531" i="2"/>
  <c r="D530" i="2"/>
  <c r="D529" i="2"/>
  <c r="D528" i="2"/>
  <c r="D527" i="2"/>
  <c r="D526" i="2"/>
  <c r="D525" i="2"/>
  <c r="D524" i="2"/>
  <c r="D523" i="2"/>
  <c r="D522" i="2"/>
  <c r="D521" i="2"/>
  <c r="D520" i="2"/>
  <c r="D519" i="2"/>
  <c r="D518" i="2"/>
  <c r="D517" i="2"/>
  <c r="E515" i="2"/>
  <c r="E536" i="2" s="1"/>
  <c r="D510" i="2"/>
  <c r="D509" i="2"/>
  <c r="D508" i="2"/>
  <c r="D507" i="2"/>
  <c r="D506" i="2"/>
  <c r="D505" i="2"/>
  <c r="D504" i="2"/>
  <c r="D503" i="2"/>
  <c r="D502" i="2"/>
  <c r="D501" i="2"/>
  <c r="D500" i="2"/>
  <c r="D499" i="2"/>
  <c r="D498" i="2"/>
  <c r="D497" i="2"/>
  <c r="D496" i="2"/>
  <c r="D495" i="2"/>
  <c r="D494" i="2"/>
  <c r="D493" i="2"/>
  <c r="E486" i="2"/>
  <c r="C486" i="2"/>
  <c r="D485" i="2"/>
  <c r="D486" i="2" s="1"/>
  <c r="E483" i="2"/>
  <c r="E487" i="2" s="1"/>
  <c r="E489" i="2" s="1"/>
  <c r="C483" i="2"/>
  <c r="D482" i="2"/>
  <c r="D481" i="2"/>
  <c r="D480" i="2"/>
  <c r="D479" i="2"/>
  <c r="D478" i="2"/>
  <c r="D477" i="2"/>
  <c r="D476" i="2"/>
  <c r="C454" i="2"/>
  <c r="E451" i="2"/>
  <c r="E450" i="2"/>
  <c r="D445" i="2"/>
  <c r="D440" i="2"/>
  <c r="D439" i="2"/>
  <c r="E436" i="2"/>
  <c r="E435" i="2"/>
  <c r="D433" i="2"/>
  <c r="D432" i="2"/>
  <c r="D431" i="2"/>
  <c r="D430" i="2"/>
  <c r="D429" i="2"/>
  <c r="D428" i="2"/>
  <c r="D427" i="2"/>
  <c r="D426" i="2"/>
  <c r="D425" i="2"/>
  <c r="D424" i="2"/>
  <c r="D423" i="2"/>
  <c r="D422" i="2"/>
  <c r="D421" i="2"/>
  <c r="D420" i="2"/>
  <c r="D419" i="2"/>
  <c r="D418" i="2"/>
  <c r="D417" i="2"/>
  <c r="D416" i="2"/>
  <c r="D415" i="2"/>
  <c r="D414" i="2"/>
  <c r="C412" i="2"/>
  <c r="E411" i="2"/>
  <c r="E409" i="2"/>
  <c r="D404" i="2"/>
  <c r="D403" i="2"/>
  <c r="D402" i="2"/>
  <c r="D401" i="2"/>
  <c r="E400" i="2"/>
  <c r="E399" i="2"/>
  <c r="E398" i="2"/>
  <c r="D397" i="2"/>
  <c r="D396" i="2"/>
  <c r="D395" i="2"/>
  <c r="D394" i="2"/>
  <c r="D393" i="2"/>
  <c r="C391" i="2"/>
  <c r="E388" i="2"/>
  <c r="E387" i="2"/>
  <c r="E386" i="2"/>
  <c r="E385" i="2"/>
  <c r="E384" i="2"/>
  <c r="D372" i="2"/>
  <c r="D371" i="2"/>
  <c r="D370" i="2"/>
  <c r="D369" i="2"/>
  <c r="D368" i="2"/>
  <c r="D367" i="2"/>
  <c r="D366" i="2"/>
  <c r="D365" i="2"/>
  <c r="D364" i="2"/>
  <c r="E357" i="2"/>
  <c r="C357" i="2"/>
  <c r="D356" i="2"/>
  <c r="D355" i="2"/>
  <c r="E353" i="2"/>
  <c r="C353" i="2"/>
  <c r="D352" i="2"/>
  <c r="D351" i="2"/>
  <c r="C347" i="2"/>
  <c r="D346" i="2"/>
  <c r="D345" i="2"/>
  <c r="D344" i="2"/>
  <c r="D343" i="2"/>
  <c r="D342" i="2"/>
  <c r="D341" i="2"/>
  <c r="E340" i="2"/>
  <c r="E339" i="2"/>
  <c r="E338" i="2"/>
  <c r="E337" i="2"/>
  <c r="C335" i="2"/>
  <c r="D334" i="2"/>
  <c r="D333" i="2"/>
  <c r="D332" i="2"/>
  <c r="E331" i="2"/>
  <c r="E330" i="2"/>
  <c r="D329" i="2"/>
  <c r="E328" i="2"/>
  <c r="E327" i="2"/>
  <c r="D326" i="2"/>
  <c r="E325" i="2"/>
  <c r="E324" i="2"/>
  <c r="D323" i="2"/>
  <c r="D322" i="2"/>
  <c r="D321" i="2"/>
  <c r="D320" i="2"/>
  <c r="E319" i="2"/>
  <c r="E318" i="2"/>
  <c r="E317" i="2"/>
  <c r="C315" i="2"/>
  <c r="D314" i="2"/>
  <c r="D313" i="2"/>
  <c r="D312" i="2"/>
  <c r="D311" i="2"/>
  <c r="D310" i="2"/>
  <c r="D309" i="2"/>
  <c r="D308" i="2"/>
  <c r="D307" i="2"/>
  <c r="D306" i="2"/>
  <c r="D305" i="2"/>
  <c r="E304" i="2"/>
  <c r="E303" i="2"/>
  <c r="E302" i="2"/>
  <c r="E301" i="2"/>
  <c r="D300" i="2"/>
  <c r="D299" i="2"/>
  <c r="D298" i="2"/>
  <c r="E297" i="2"/>
  <c r="D296" i="2"/>
  <c r="D295" i="2"/>
  <c r="D294" i="2"/>
  <c r="D293" i="2"/>
  <c r="E292" i="2"/>
  <c r="E291" i="2"/>
  <c r="E290" i="2"/>
  <c r="E289" i="2"/>
  <c r="E288" i="2"/>
  <c r="E454" i="2" l="1"/>
  <c r="E359" i="2"/>
  <c r="C359" i="2"/>
  <c r="C455" i="2"/>
  <c r="C472" i="2" s="1"/>
  <c r="C487" i="2"/>
  <c r="C489" i="2" s="1"/>
  <c r="D353" i="2"/>
  <c r="D599" i="2"/>
  <c r="D600" i="2" s="1"/>
  <c r="D347" i="2"/>
  <c r="D515" i="2"/>
  <c r="D582" i="2"/>
  <c r="E642" i="2"/>
  <c r="E315" i="2"/>
  <c r="D315" i="2"/>
  <c r="D335" i="2"/>
  <c r="E391" i="2"/>
  <c r="D536" i="2"/>
  <c r="E717" i="2"/>
  <c r="E347" i="2"/>
  <c r="D357" i="2"/>
  <c r="D454" i="2"/>
  <c r="E551" i="2"/>
  <c r="E552" i="2" s="1"/>
  <c r="E554" i="2" s="1"/>
  <c r="E335" i="2"/>
  <c r="D391" i="2"/>
  <c r="C348" i="2"/>
  <c r="D551" i="2"/>
  <c r="D569" i="2"/>
  <c r="D592" i="2"/>
  <c r="E593" i="2"/>
  <c r="E601" i="2" s="1"/>
  <c r="D642" i="2"/>
  <c r="D680" i="2"/>
  <c r="E680" i="2"/>
  <c r="D717" i="2"/>
  <c r="D412" i="2"/>
  <c r="E412" i="2"/>
  <c r="D483" i="2"/>
  <c r="D487" i="2" s="1"/>
  <c r="D489" i="2" s="1"/>
  <c r="C552" i="2"/>
  <c r="C554" i="2" s="1"/>
  <c r="C593" i="2"/>
  <c r="C601" i="2" s="1"/>
  <c r="D359" i="2" l="1"/>
  <c r="D552" i="2"/>
  <c r="D554" i="2" s="1"/>
  <c r="D348" i="2"/>
  <c r="E455" i="2"/>
  <c r="E472" i="2" s="1"/>
  <c r="D455" i="2"/>
  <c r="D472" i="2" s="1"/>
  <c r="C360" i="2"/>
  <c r="C719" i="2" s="1"/>
  <c r="E348" i="2"/>
  <c r="E360" i="2" s="1"/>
  <c r="E720" i="2" s="1"/>
  <c r="D718" i="2"/>
  <c r="D593" i="2"/>
  <c r="D601" i="2" s="1"/>
  <c r="E718" i="2"/>
  <c r="C720" i="2" l="1"/>
  <c r="D360" i="2"/>
  <c r="D719" i="2" s="1"/>
  <c r="E719" i="2"/>
  <c r="D720" i="2" l="1"/>
  <c r="C274" i="2"/>
  <c r="G15" i="1"/>
  <c r="J10" i="4" l="1"/>
  <c r="E201" i="2"/>
  <c r="E195" i="2"/>
  <c r="E190" i="2"/>
  <c r="E191" i="2"/>
  <c r="E192" i="2"/>
  <c r="E193" i="2"/>
  <c r="E194" i="2"/>
  <c r="D279" i="2"/>
  <c r="E279" i="2"/>
  <c r="D274" i="2"/>
  <c r="D280" i="2" l="1"/>
  <c r="E188" i="2" l="1"/>
  <c r="E274" i="2"/>
  <c r="E280" i="2" s="1"/>
  <c r="H35" i="1"/>
  <c r="H36" i="1"/>
  <c r="H37" i="1"/>
  <c r="H38" i="1"/>
  <c r="H39" i="1"/>
  <c r="H40" i="1"/>
  <c r="H41" i="1"/>
  <c r="H42" i="1"/>
  <c r="H43" i="1"/>
  <c r="H44" i="1"/>
  <c r="H46" i="1"/>
  <c r="H34" i="1"/>
  <c r="G47" i="1" l="1"/>
  <c r="G48" i="1" s="1"/>
  <c r="H47" i="1" l="1"/>
  <c r="F47" i="1"/>
  <c r="F48" i="1" s="1"/>
  <c r="F49" i="1" s="1"/>
  <c r="G26" i="1"/>
  <c r="G49" i="1" s="1"/>
  <c r="G9" i="4"/>
  <c r="H25" i="1"/>
  <c r="H24" i="1"/>
  <c r="H23" i="1"/>
  <c r="H22" i="1"/>
  <c r="H21" i="1"/>
  <c r="H26" i="1" l="1"/>
  <c r="H9" i="4" s="1"/>
  <c r="I10" i="4"/>
  <c r="D88" i="2" l="1"/>
  <c r="D82" i="2"/>
  <c r="D83" i="2"/>
  <c r="D84" i="2"/>
  <c r="D85" i="2"/>
  <c r="D86" i="2"/>
  <c r="C279" i="2"/>
  <c r="D89" i="2" l="1"/>
  <c r="D90" i="2" s="1"/>
  <c r="D120" i="2" s="1"/>
  <c r="D721" i="2" s="1"/>
  <c r="C280" i="2"/>
  <c r="G8" i="4" l="1"/>
  <c r="C721" i="2"/>
  <c r="E256" i="2"/>
  <c r="E257" i="2" s="1"/>
  <c r="E81" i="2"/>
  <c r="E82" i="2"/>
  <c r="E84" i="2"/>
  <c r="E85" i="2"/>
  <c r="E86" i="2"/>
  <c r="E10" i="4" l="1"/>
  <c r="E88" i="2" l="1"/>
  <c r="E83" i="2" l="1"/>
  <c r="E89" i="2" s="1"/>
  <c r="E90" i="2" s="1"/>
  <c r="E120" i="2" s="1"/>
  <c r="H6" i="4" l="1"/>
  <c r="E721" i="2"/>
  <c r="H10" i="1"/>
  <c r="H15" i="1" s="1"/>
  <c r="H7" i="4" s="1"/>
  <c r="H48" i="1" l="1"/>
  <c r="H49" i="1" s="1"/>
  <c r="H10" i="4" l="1"/>
  <c r="G10" i="4"/>
</calcChain>
</file>

<file path=xl/comments1.xml><?xml version="1.0" encoding="utf-8"?>
<comments xmlns="http://schemas.openxmlformats.org/spreadsheetml/2006/main">
  <authors>
    <author>Автор</author>
  </authors>
  <commentList>
    <comment ref="C5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-13090</t>
        </r>
      </text>
    </comment>
  </commentList>
</comments>
</file>

<file path=xl/sharedStrings.xml><?xml version="1.0" encoding="utf-8"?>
<sst xmlns="http://schemas.openxmlformats.org/spreadsheetml/2006/main" count="3931" uniqueCount="1719">
  <si>
    <t>наименование недвижимого имущества</t>
  </si>
  <si>
    <t>адрес (местоположение )недвижимого имущества</t>
  </si>
  <si>
    <t>кадастровый номер муниципального недвижимого имущества</t>
  </si>
  <si>
    <t>площадь, протяженность и (или) иные параметры, характеризующие физические свойства недвижимого имущества</t>
  </si>
  <si>
    <t>сведения о балансовой стоимости недвижимого имущества и начисленной амортизации (износе)</t>
  </si>
  <si>
    <t>сведения о кадастровой стоимости недвижимого имущества</t>
  </si>
  <si>
    <t>даты возникновения и прекращения права муниципальной собственности на недвижимое имущество</t>
  </si>
  <si>
    <t>реквизиты документов-оснований возникновения(прекращения) права муниципальной собственности на недвижимое имущество</t>
  </si>
  <si>
    <t>сведения о правообладателе муниципального недвижимого имущества</t>
  </si>
  <si>
    <t>сведения об установленных в отношении муниципального недвижимого имущества ограничениях(обременениях) с указанием основания и даты их возникновения и прекращения</t>
  </si>
  <si>
    <t>наименование движимого имущества</t>
  </si>
  <si>
    <t>сведения о балансовой стоимости движимого имущества и начисленной амортизации (износе)</t>
  </si>
  <si>
    <t>даты возникновения и прекращения права муниципальной собственности на движимое имущество</t>
  </si>
  <si>
    <t>реквизиты документов-оснований возникновения(прекращения) права муниципальной собственности на движимое имущество</t>
  </si>
  <si>
    <t>сведения о правообладателе муниципального движимого имущества</t>
  </si>
  <si>
    <t>сведения об установленных в отношении муниципального движимого имущества ограничениях(обременениях) с указанием основания и даты их возникновения и прекращения</t>
  </si>
  <si>
    <t>Раздел 1</t>
  </si>
  <si>
    <t>Ноутбук Dell №5110</t>
  </si>
  <si>
    <t>балансовая стоимость</t>
  </si>
  <si>
    <t>начисленная амортизация</t>
  </si>
  <si>
    <t>остаточная стоимость</t>
  </si>
  <si>
    <t>Компьютер в комплекте</t>
  </si>
  <si>
    <t>МФУ Samsung SCX-3200/XEV USB 2.0 принтер, сканер и копир</t>
  </si>
  <si>
    <t xml:space="preserve">Факс  PANASONIC КХ-FT984RU </t>
  </si>
  <si>
    <t>Факс PANASONIC KF-68 RS</t>
  </si>
  <si>
    <t>Стол ОС-17/1</t>
  </si>
  <si>
    <t>Тумба подкатная ОС-04</t>
  </si>
  <si>
    <t>Фотоаппарат Samsung Digimax S 850</t>
  </si>
  <si>
    <t>МФУ(струйный принтер, планшетный сканер, копир) Samsung SCX-3200</t>
  </si>
  <si>
    <t>Холодильник НОРД 403-010</t>
  </si>
  <si>
    <t>Стол</t>
  </si>
  <si>
    <t>Стол ОСК-09</t>
  </si>
  <si>
    <t>Шкаф для докуменов ОШ-04/2</t>
  </si>
  <si>
    <t>Шкаф для документов ОШ-04/2</t>
  </si>
  <si>
    <t>Стол "Каскад-2"</t>
  </si>
  <si>
    <t>Стеллаж Астра-4 (ольха)</t>
  </si>
  <si>
    <t xml:space="preserve">Стеллаж Астра-4 (ольха) </t>
  </si>
  <si>
    <t>ПЭВМ Р4- (LGA 775) (в комплекте)</t>
  </si>
  <si>
    <t>ПК Farmoza (553154) (в комплекте)</t>
  </si>
  <si>
    <t>Телефакс PANASONIC KX-FT 902</t>
  </si>
  <si>
    <t>МФУ CANON I-SENSUS MF-4410 (A4.23 стр/мин. Лаз.принт, копир, скан ЖК-дисп)USB2.0</t>
  </si>
  <si>
    <t>Стол компьютерный(углов)</t>
  </si>
  <si>
    <t>Стол 15-д</t>
  </si>
  <si>
    <t>начислено амортизации</t>
  </si>
  <si>
    <t>счет101.24"Машины и оборудование-особо ценное движимое имущество учреждения"</t>
  </si>
  <si>
    <t>4(субсидии на выполнение гос. Задания)</t>
  </si>
  <si>
    <t>Дом культуры, п. Таманский</t>
  </si>
  <si>
    <t>Alto S-16 16-ти канальный компактный микшер</t>
  </si>
  <si>
    <t>GL-Аккустическая система 350 Wrms</t>
  </si>
  <si>
    <t>Park VX700-8 (4) Усилитель2*350W</t>
  </si>
  <si>
    <t>Духовой оркестр</t>
  </si>
  <si>
    <t>Комплект тарелок для ударной установки</t>
  </si>
  <si>
    <t>Пианино "Кубань"</t>
  </si>
  <si>
    <t>Труба помповая</t>
  </si>
  <si>
    <t>Ударная установка</t>
  </si>
  <si>
    <t>Ударная установка Sonor F 507 Stage 1 Black</t>
  </si>
  <si>
    <t>Усилительная аппаратура "Солист-2"</t>
  </si>
  <si>
    <t>Флейта</t>
  </si>
  <si>
    <t>МФУ Panasonic KX-MB 1900RU</t>
  </si>
  <si>
    <t>Дом культуры, п.Веселовка</t>
  </si>
  <si>
    <t xml:space="preserve">Микшерский пульт </t>
  </si>
  <si>
    <t>Радиомикрофон</t>
  </si>
  <si>
    <t>Акустическая система SOUNDRING 500 ВТ</t>
  </si>
  <si>
    <t>Микшер активный YAMAHA 2*500ВТ</t>
  </si>
  <si>
    <t>Итого: 4.101.24</t>
  </si>
  <si>
    <t>Дом культуры, п. Прогресс</t>
  </si>
  <si>
    <t>2(Приносящая доход деятельность (собственные доходы учреждения)</t>
  </si>
  <si>
    <t>Акустическая система QS-123</t>
  </si>
  <si>
    <t>Дом культуры, п. Веселовка</t>
  </si>
  <si>
    <t>МФУ Samsung SCX-4220/XEVлазерный</t>
  </si>
  <si>
    <t>Микшерский пульт "Алесис"</t>
  </si>
  <si>
    <t>Итого: 2.101.24</t>
  </si>
  <si>
    <t>4 (Субсидии на выполнение государственного (муниципального) задания)</t>
  </si>
  <si>
    <t>счет101.34  "Машины и оборудование-иное движимое имущество "</t>
  </si>
  <si>
    <t xml:space="preserve">Атлетический центр WEIDER 8920 </t>
  </si>
  <si>
    <t>Рабочая станция в сборе (системный блок, монитор, клавиатура, мышь, ИБП)</t>
  </si>
  <si>
    <t>Факс Sharp FO85 (термобумага автообрезка)</t>
  </si>
  <si>
    <t>Тепловентилятор ЭТВ-4,5/220 Т</t>
  </si>
  <si>
    <t>Холодильник "Норд"</t>
  </si>
  <si>
    <t>Музыкальный центр Samsung MAX-G550</t>
  </si>
  <si>
    <t>Телевизор Mystery MTV-3213 LW</t>
  </si>
  <si>
    <t>Ноутбук LENOVO G 580 (59341389) B 81</t>
  </si>
  <si>
    <t>МФУ Brother DCP-7057 лазерный</t>
  </si>
  <si>
    <t>Фотокамера Samsung ST 78 красный 1</t>
  </si>
  <si>
    <t>Факс Panasonic FR-218 RU</t>
  </si>
  <si>
    <t>Велотренажер АС-401</t>
  </si>
  <si>
    <t>Вибромассажер АМ1200</t>
  </si>
  <si>
    <t xml:space="preserve">Елки искуственные </t>
  </si>
  <si>
    <t>Силовой комплекс AGS 4000</t>
  </si>
  <si>
    <t>Тренажер Бенч ASB 810</t>
  </si>
  <si>
    <t>Магнитный эллиптический тренажерАЕ600</t>
  </si>
  <si>
    <t xml:space="preserve">Шкаф для документов </t>
  </si>
  <si>
    <t xml:space="preserve">Шкаф для документов со стеклом </t>
  </si>
  <si>
    <t>Итого: 4.101.26.</t>
  </si>
  <si>
    <t xml:space="preserve">Кресло Менеджер </t>
  </si>
  <si>
    <t>Стеллаж</t>
  </si>
  <si>
    <t>Стол ОСК-02/1</t>
  </si>
  <si>
    <t>Шкаф д/д со стеклом ОШ-04/1</t>
  </si>
  <si>
    <t>Шкаф д/одежды ОШ-01</t>
  </si>
  <si>
    <t>Стеллаж ОШ-03</t>
  </si>
  <si>
    <t>Шкаф д/д со стеклами ОШ-05/1</t>
  </si>
  <si>
    <t>счет 101.36 "Производственный и хозяйственный инвентарь-иное движимое имущество"</t>
  </si>
  <si>
    <t>счет 101.26 "Производственный и хозяйственный инвентарь-особо ценное движимое имущество"</t>
  </si>
  <si>
    <t>Стол теннисный</t>
  </si>
  <si>
    <t>Стол теннисный с сеткой (274*1525*76см)</t>
  </si>
  <si>
    <t>Стол для настольного тенниса (НОВВУ-2)</t>
  </si>
  <si>
    <t>Стол компьютерный</t>
  </si>
  <si>
    <t>Тренажер кардио-твистер</t>
  </si>
  <si>
    <t>Многофункциональная силовая скамья АСВ-910 (тренажер)</t>
  </si>
  <si>
    <t>Стиральная машина Zanussi-ZWY1100</t>
  </si>
  <si>
    <t>Итого:4.101.36.</t>
  </si>
  <si>
    <t>Тренажер атлетический SB-4130 Athletic</t>
  </si>
  <si>
    <t>Велотренажер магнитный В-201 Riga</t>
  </si>
  <si>
    <t>Атлетическая скамья WEIDER PRO 120</t>
  </si>
  <si>
    <t>Итого: 4.101.36.</t>
  </si>
  <si>
    <t>Всего: 4.101.24.</t>
  </si>
  <si>
    <t>Итого:4.101.24</t>
  </si>
  <si>
    <t>Всего: 2.101.24.</t>
  </si>
  <si>
    <t>Всего: 101.24.</t>
  </si>
  <si>
    <t>Итого: 4.101.34</t>
  </si>
  <si>
    <t>Всего:2.101.26.</t>
  </si>
  <si>
    <t>Всего:101.26.</t>
  </si>
  <si>
    <t>Всего: 4.101.36.</t>
  </si>
  <si>
    <t>Всего:2.101.36.</t>
  </si>
  <si>
    <t>Всего:101.36.</t>
  </si>
  <si>
    <t>4(Субсидии на выполнение государственного(муниципального) задания)</t>
  </si>
  <si>
    <t>СДК Прогресс</t>
  </si>
  <si>
    <t>Библиотечный фонд п. Прогресс(26 ед.)</t>
  </si>
  <si>
    <t>Библиотечный фонд п. Прогресс(28 ед.)</t>
  </si>
  <si>
    <t>Библиотечный фонд п. Прогресс(11 ед.)</t>
  </si>
  <si>
    <t>Библиотечный фонд п. Прогресс(6 ед.)</t>
  </si>
  <si>
    <t>Библиотечный фонд п. Прогресс(3462 ед.)</t>
  </si>
  <si>
    <t>Библиотечный фонд п. Прогресс(69 ед.)</t>
  </si>
  <si>
    <t>Библиотечный фонд п. Прогресс(18 ед.)</t>
  </si>
  <si>
    <t>Библиотечный фонд п. Прогресс(93 ед.)</t>
  </si>
  <si>
    <t>СДК Таманский</t>
  </si>
  <si>
    <t>Библиотечный фонд п. Таманский(44 ед.)</t>
  </si>
  <si>
    <t>Библиотечный фонд п. Таманский(20 ед.)</t>
  </si>
  <si>
    <t>Библиотечный фонд п. Таманский(26 ед.)</t>
  </si>
  <si>
    <t>Библиотечный фонд п. Таманский(51 ед.)</t>
  </si>
  <si>
    <t>Библиотечный фонд п. Таманский(6162 ед.)</t>
  </si>
  <si>
    <t>Библиотечный фонд п. Таманский(131 ед.)</t>
  </si>
  <si>
    <t>Библиотечный фонд п. Таманский(188 ед.)</t>
  </si>
  <si>
    <t>СДК Веселовка</t>
  </si>
  <si>
    <t>Библиотечный фонд п. Веселовка (13 ед.)</t>
  </si>
  <si>
    <t>Библиотечный фонд п. Веселовка (24 ед.)</t>
  </si>
  <si>
    <t>Библиотечный фонд п. Веселовка (55 ед.)</t>
  </si>
  <si>
    <t>Библиотечный фонд п. Веселовка (41 ед.)</t>
  </si>
  <si>
    <t>Библиотечный фонд п. Веселовка (19 ед.)</t>
  </si>
  <si>
    <t>Библиотечный фонд внебюджет п.Прогресс</t>
  </si>
  <si>
    <t>4( Субсидии на выполнение государственного(муниципального) задания)</t>
  </si>
  <si>
    <t>Библиотечный фонд п. Прогресс (14 ед)</t>
  </si>
  <si>
    <t>Библиотечный фонд п. Прогресс (31ед)</t>
  </si>
  <si>
    <t>Библиотечный фонд п. Прогресс (13ед)</t>
  </si>
  <si>
    <t>Библиотечный фонд п. Прогресс (4 ед)</t>
  </si>
  <si>
    <t>СДК п.Таманский</t>
  </si>
  <si>
    <t>Библиотечный фонд п. Таманский (25 ед.)</t>
  </si>
  <si>
    <t>Библиотечный фонд п. Таманский (70 ед.)</t>
  </si>
  <si>
    <t>Библиотечный фонд п. Таманский (38 ед.)</t>
  </si>
  <si>
    <t>Библиотечный фонд п. Таманский (13 ед.)</t>
  </si>
  <si>
    <t>СДК п. Веселовка</t>
  </si>
  <si>
    <t>Библиотечный фонд п. Веселовка (23 ед.)</t>
  </si>
  <si>
    <t>Задник на сцену</t>
  </si>
  <si>
    <t>Ёлка 5 м</t>
  </si>
  <si>
    <t>Костюм сценический женский (16 шт.)</t>
  </si>
  <si>
    <t>Костюм мужской для духового оркестра (30 шт.)</t>
  </si>
  <si>
    <t>Костюм эстрадный</t>
  </si>
  <si>
    <t>Итого:</t>
  </si>
  <si>
    <t>Всего: сч. 4.101.34</t>
  </si>
  <si>
    <t>4 (субсидии на выполнение гос. задания)</t>
  </si>
  <si>
    <t>Итого</t>
  </si>
  <si>
    <t>счет 101.12" Нежилые помещения-недвижимое имущество учреждения"</t>
  </si>
  <si>
    <t xml:space="preserve"> п. Таманский, ул. Ленина,14</t>
  </si>
  <si>
    <t xml:space="preserve">Здание Дома культуры </t>
  </si>
  <si>
    <t>п. Прогресс, ул. Ленина,31</t>
  </si>
  <si>
    <t>п. Веселовка, ул. Гвардейская,18</t>
  </si>
  <si>
    <t>п. Таманский</t>
  </si>
  <si>
    <t>Уличное освещение</t>
  </si>
  <si>
    <t>п. Веселовка</t>
  </si>
  <si>
    <t>п. Прогресс</t>
  </si>
  <si>
    <t>п. Таманский ул. Заречная</t>
  </si>
  <si>
    <t>п. Прогресс 1</t>
  </si>
  <si>
    <t>Газопроводы</t>
  </si>
  <si>
    <t>Газопровод выс. Давл. По ул. Сосновой к ж/д21 и ШРП (157 п.м.)</t>
  </si>
  <si>
    <t>Газопровод выс. давл. к зданию администр.</t>
  </si>
  <si>
    <t>ГРП</t>
  </si>
  <si>
    <t>п. Прогресс ул. Гагарина</t>
  </si>
  <si>
    <t>Распределительный газопровод низ. давл.</t>
  </si>
  <si>
    <t>п. Веселовка ул. Водительская</t>
  </si>
  <si>
    <t xml:space="preserve">Подводящий газопровод высокого давления  </t>
  </si>
  <si>
    <t>Итого по газопроводам</t>
  </si>
  <si>
    <t>Автодороги</t>
  </si>
  <si>
    <t>п. Прогресс ул. Лиманная</t>
  </si>
  <si>
    <t>п. Прогресс ул. Ленина</t>
  </si>
  <si>
    <t>п. Прогресс ул. Степная</t>
  </si>
  <si>
    <t>п. Прогресс ул. Мира</t>
  </si>
  <si>
    <t>п. Прогресс ул. Парковая</t>
  </si>
  <si>
    <t>п. Прогресс ул. Октябрьская</t>
  </si>
  <si>
    <t>п.Прогресс ул. Таманская</t>
  </si>
  <si>
    <t>п. Прогресс к хим. Складу</t>
  </si>
  <si>
    <t>п. Прогресс, хим. Склад-кладбище</t>
  </si>
  <si>
    <t>от автотрассы п. Виноградный-п. Прогресс до МТФ</t>
  </si>
  <si>
    <t>от автотрассы п. Виноградный-п. Прогресс до отделения №1</t>
  </si>
  <si>
    <t>п. Таманский ул. Таманская</t>
  </si>
  <si>
    <t>п. Таманский ул. Юбилейная</t>
  </si>
  <si>
    <t>п. Таманский ул. Красноармейская</t>
  </si>
  <si>
    <t>п. Таманский ул. Крымская</t>
  </si>
  <si>
    <t>п. Прогресс  ул. Гагарина</t>
  </si>
  <si>
    <t>п. Прогресс  ул. Гаражная</t>
  </si>
  <si>
    <t>п. Таманский ул. Северная</t>
  </si>
  <si>
    <t xml:space="preserve">п. Таманский ул. Каминского </t>
  </si>
  <si>
    <t>п. Таманский ул. Пионерская</t>
  </si>
  <si>
    <t>п. Таманский ул Театральная</t>
  </si>
  <si>
    <t>п. Таманский ул Гаражная</t>
  </si>
  <si>
    <t>п. Таманский ул.Пролетарская</t>
  </si>
  <si>
    <t>п. Таманский ул. Советская</t>
  </si>
  <si>
    <t>п. Таманский ул. Виноградная</t>
  </si>
  <si>
    <t>п. Таманский до хим склада</t>
  </si>
  <si>
    <t>п. Таманский до отделения№1 (верхняя дорога)</t>
  </si>
  <si>
    <t>п. Таманский до отделения№1 (нижняя дорога)</t>
  </si>
  <si>
    <t>п. Таманский до трассы п. Веселовка-ст. Тамань</t>
  </si>
  <si>
    <t>п. Таманский от пограничной заставы до перекр.дорог у п. Артющенко</t>
  </si>
  <si>
    <t>п. Артющенко ул. Западная</t>
  </si>
  <si>
    <t>п. Веселовка МТФ</t>
  </si>
  <si>
    <t>от авто трассы п. Виноградный- п. Прогресс до свалки ТБО</t>
  </si>
  <si>
    <t>п. Таманский ул. Заводская</t>
  </si>
  <si>
    <t>п. Таманский ул. Молодежная</t>
  </si>
  <si>
    <t>п. Таманский ул. Строителей</t>
  </si>
  <si>
    <t>п. Таманский ул. Цветочная</t>
  </si>
  <si>
    <t>п. Таманский до свалки ТБО</t>
  </si>
  <si>
    <t>п. Артющенко ул. Восточная</t>
  </si>
  <si>
    <t>п. Веселовка ул. Виноградная</t>
  </si>
  <si>
    <t>Автобусная остановка</t>
  </si>
  <si>
    <t>Парк</t>
  </si>
  <si>
    <t>Торговая площадь</t>
  </si>
  <si>
    <t>п. Веселовка ул. Гвардейская (центр)</t>
  </si>
  <si>
    <t>Мемориал Боевой Славы</t>
  </si>
  <si>
    <t>п. Таманский (центр)</t>
  </si>
  <si>
    <t>Памятник А.П.Мартыненко</t>
  </si>
  <si>
    <t>Автодорога</t>
  </si>
  <si>
    <t>Мобильный ПК BenQ Joybook 15,4</t>
  </si>
  <si>
    <t>101.36"Производственный и хозяйственный инвентарь - иное движимое имущество</t>
  </si>
  <si>
    <t>101.34 " Машины и оборудование - иное движимое имущество учреждения"</t>
  </si>
  <si>
    <t>101.35 " Транспортные средства - иное движимое имущество учреждения"</t>
  </si>
  <si>
    <t>101.36 " Производственный и хозяйственный инвентарь - иное движимое имущество"</t>
  </si>
  <si>
    <t>101.34 " Машины и оборудование - иное движимое имущество учреждения "</t>
  </si>
  <si>
    <t>101.36 " Производственный и хозяйственный инвентарь - иное движимое имущество "</t>
  </si>
  <si>
    <t>Система аккустическая ALTO ELVIS 15 S</t>
  </si>
  <si>
    <t>АВК РА Микшер-усилитель, вхд:5микроф. 2AUX,70/100В,120В</t>
  </si>
  <si>
    <t>АВК WT -554 Громкоговоритель рупорный,70/100В,100дБ,400-800Гц,4/30Вт</t>
  </si>
  <si>
    <t>Библиотечный фонд п. Прогресс (7ед.)</t>
  </si>
  <si>
    <t>Библиотечный фонд п. Прогресс (4ед.)</t>
  </si>
  <si>
    <t>Библиотечный фонд п. Таманский (5 ед.)</t>
  </si>
  <si>
    <t>Библиотечный фонд п. Веселовка (10ед.)</t>
  </si>
  <si>
    <t>Библиотечный фонд п. Веселовка (5ед.)</t>
  </si>
  <si>
    <t>Костюм сценический женский(блуза,жилет, юбка, голов убор)(8 шт)</t>
  </si>
  <si>
    <t>Костюм детский сценический(блуза, жилет, юбка, лента)(10шт)</t>
  </si>
  <si>
    <t>Здание администрации в п. Таманский</t>
  </si>
  <si>
    <t>Ноутбук Asus X550cc-XO221H Core</t>
  </si>
  <si>
    <t>130 мм артиллерийская установка СМ-4-1Б</t>
  </si>
  <si>
    <t>Домра Альт</t>
  </si>
  <si>
    <t>Котел Вайланд Эко ТЕКплюс WOE-466/4-5</t>
  </si>
  <si>
    <t>Система управления отоплением</t>
  </si>
  <si>
    <t>Акустическая система ALTO ELVIS II пасивная 250 ВТ, 8 Ом</t>
  </si>
  <si>
    <t>SAMSON XM 910 микшер 10 каналов, DSP-100 пресет, 2*7 полосных эквалайзера общих, усилитель 2*450 Вт/4</t>
  </si>
  <si>
    <t>Цифровое фортепиано Casio CDP-120BK 88 клавиш.</t>
  </si>
  <si>
    <t>Комбо акустический ST 803U 120 двумя радиосист.(головная/ручная),аккумулятор</t>
  </si>
  <si>
    <t>Реконструкция уличного освещения сквера</t>
  </si>
  <si>
    <t xml:space="preserve">Реконструкция уличного освещения </t>
  </si>
  <si>
    <t>Реконструкция уличного освещения</t>
  </si>
  <si>
    <t>п. Веселовка до кладбища</t>
  </si>
  <si>
    <t>Водопровод</t>
  </si>
  <si>
    <t>п. Таманский ул.Сдовая(к жил.дому №6 к столовой)</t>
  </si>
  <si>
    <t>Реконструкция наружного освещения</t>
  </si>
  <si>
    <t>Газопровод низкого давления</t>
  </si>
  <si>
    <t>п.Таманский ул.Советская</t>
  </si>
  <si>
    <t>п.Таманский</t>
  </si>
  <si>
    <t xml:space="preserve"> п. Таманский, ул. Ленина,16</t>
  </si>
  <si>
    <t xml:space="preserve">101.34 "Машины и оборудование-иное движимое имущество учреждения" </t>
  </si>
  <si>
    <t>адрес (местоположение) недвижимого имущества</t>
  </si>
  <si>
    <t>Реконструкция уличного освещения парка</t>
  </si>
  <si>
    <t>1 га</t>
  </si>
  <si>
    <t>100 п.м</t>
  </si>
  <si>
    <t>442 п.м</t>
  </si>
  <si>
    <t>Наружные газопроводы низкого давления</t>
  </si>
  <si>
    <t>пос. Веселовка по ул. Таманской, ул Гаражной, ул. Школьной</t>
  </si>
  <si>
    <t>пос. Веселовка по ул. Черноморской от Школьной до границ жилого дома №1</t>
  </si>
  <si>
    <t>2400 п.м</t>
  </si>
  <si>
    <t>пос. Веселовка по ул. Гвардейская, ул. Гагарина, ул. Новая, ул. Полевая</t>
  </si>
  <si>
    <t>2233 п.м</t>
  </si>
  <si>
    <t>пос. Веселовка по ул. Мичурина, ул. Советской, ул. Таманской</t>
  </si>
  <si>
    <t>2470 п.м</t>
  </si>
  <si>
    <t>пос. Прогресс от ул. Лиманной до ул. Мартыненко, по ул.Юбилейной, ул. Виноградной, ул. Южной</t>
  </si>
  <si>
    <t>1391 п.м</t>
  </si>
  <si>
    <t>пос. Прогресс по ул. Парковой, ул. Мира, ул. Степной</t>
  </si>
  <si>
    <t>1130 п.м.</t>
  </si>
  <si>
    <t>пос. Прогресс по ул. Лиманной от ул. Гагарина до ул. Восточной с закольцовкой с ул. Ленина</t>
  </si>
  <si>
    <t>1220 п.м</t>
  </si>
  <si>
    <t>пос. Прогресс по ул. Лиманной, ул. Мартыненко, ул. Гаражной, ул. Октябрьской, ул. Таманской</t>
  </si>
  <si>
    <t>1991 п.м</t>
  </si>
  <si>
    <t>пос. Прогресс по ул. Мартыненко, ул. Ленина, ул. Комсомольской, ул. Восточной, ул. Северной, ул. Гагарина</t>
  </si>
  <si>
    <t>2430 п.м</t>
  </si>
  <si>
    <t>пос. Таманский по ул. Краснодарской, ул. Спортивной, ул. Пролетарской, ул. Советской, ул. Черноморской.</t>
  </si>
  <si>
    <t>1920 п.м</t>
  </si>
  <si>
    <t>пос. Таманский по ул. Спортивной,ул. Черноморской, ул. Олимпийской, ул. Пролетарской</t>
  </si>
  <si>
    <t>1400 п.м</t>
  </si>
  <si>
    <t>пос. Таманский по ул. Северной, ул. Садовой, ул. Юбилейной, ул. Таманской, ул. Ленина</t>
  </si>
  <si>
    <t>1500 п.м</t>
  </si>
  <si>
    <t>пос. Таманский по ул. Крымской, ул. Юбилейной, ул. Черноморской, ул. Ленина</t>
  </si>
  <si>
    <t>830 п.м</t>
  </si>
  <si>
    <t>пос. Таманский по ул. Гаражной, ул. Театральной</t>
  </si>
  <si>
    <t>1640 п.м</t>
  </si>
  <si>
    <t>пос. Таманский по ул. Школьной, ул. Маяковского, ул. 8-ой Гвардейской</t>
  </si>
  <si>
    <t>635 п.м</t>
  </si>
  <si>
    <t>пос. Таманский по ул. Юбилейной, ул. Красноармейской, ул. Советской, ул. Черноморской</t>
  </si>
  <si>
    <t>1135 п.м</t>
  </si>
  <si>
    <t>пос. таманский по ул. Краснодарской, ул. Каминского, ул. Олимпийской, ул. Пионерской</t>
  </si>
  <si>
    <t>1570 п.м</t>
  </si>
  <si>
    <t>пос. Таманский по ул. Степной, ул. Заречной, ул. Солнечной</t>
  </si>
  <si>
    <t>2520 п.м</t>
  </si>
  <si>
    <t>пос. Таманский по ул. Черноморской, ул. Олимпийской, ул. Цветочной</t>
  </si>
  <si>
    <t>544 п.м</t>
  </si>
  <si>
    <t>пос Таманский по ул. Заводской (четная сторона) с подключением от ул. Степной и по ул. Солнечной с закольцовкой в конце ул. Степной</t>
  </si>
  <si>
    <t>411 п.м</t>
  </si>
  <si>
    <t>пос. Таманский по ул Заводской(нечетная сторона) от ул. Степной и по ул. Солнечной с закольцовкой в конце ул. Степной</t>
  </si>
  <si>
    <t>212 п.м</t>
  </si>
  <si>
    <t>пос. Таманский по ул. Юбилейной, ул. Крымской, ул. Черноморской</t>
  </si>
  <si>
    <t>380 п.м</t>
  </si>
  <si>
    <t>Подводящий газопровод низкого давления к амбулатории</t>
  </si>
  <si>
    <t>Подводящий газопровод низкого давления к МДОУ№31</t>
  </si>
  <si>
    <t xml:space="preserve">пос. Таманский </t>
  </si>
  <si>
    <t>Газопровод высокого давления от межпоселкового газопровода до ул. Сосновой и ШРП</t>
  </si>
  <si>
    <t>1,225 км</t>
  </si>
  <si>
    <t>0,75 км</t>
  </si>
  <si>
    <t>0,25 км</t>
  </si>
  <si>
    <t>0,35 км</t>
  </si>
  <si>
    <t xml:space="preserve"> пос. Прогресс ул. Юбилейная</t>
  </si>
  <si>
    <t>пос. Прогресс ул. Виноградная</t>
  </si>
  <si>
    <t>0,375 км</t>
  </si>
  <si>
    <t>0,725 км</t>
  </si>
  <si>
    <t>0,6 км</t>
  </si>
  <si>
    <t>0,15 км</t>
  </si>
  <si>
    <t>0,206 км</t>
  </si>
  <si>
    <t>0,926 км</t>
  </si>
  <si>
    <t>0,341 км</t>
  </si>
  <si>
    <t>0,255 км</t>
  </si>
  <si>
    <t>0,28 км</t>
  </si>
  <si>
    <t>1,215 км</t>
  </si>
  <si>
    <t>0,59 км</t>
  </si>
  <si>
    <t>0,238 км</t>
  </si>
  <si>
    <t>0,213 км</t>
  </si>
  <si>
    <t>0,703 км</t>
  </si>
  <si>
    <t>0,438 км</t>
  </si>
  <si>
    <t>1,01 км</t>
  </si>
  <si>
    <t>0,45 км</t>
  </si>
  <si>
    <t xml:space="preserve">3,88 км </t>
  </si>
  <si>
    <t>4,34 км</t>
  </si>
  <si>
    <t>1,64 км</t>
  </si>
  <si>
    <t>0,81 км</t>
  </si>
  <si>
    <t>2,78 км</t>
  </si>
  <si>
    <t>1,35 км</t>
  </si>
  <si>
    <t>пос. Веселовка ул. Пантикопейская</t>
  </si>
  <si>
    <t>0,5 км</t>
  </si>
  <si>
    <t>0,85 км</t>
  </si>
  <si>
    <t>0,98 км</t>
  </si>
  <si>
    <t>0,288 км</t>
  </si>
  <si>
    <t>0,57 км</t>
  </si>
  <si>
    <t>0,286 км</t>
  </si>
  <si>
    <t>2,73 км</t>
  </si>
  <si>
    <t>0,2 км</t>
  </si>
  <si>
    <t>0,525 км</t>
  </si>
  <si>
    <t>0,825 км</t>
  </si>
  <si>
    <t>0,175 км</t>
  </si>
  <si>
    <t>2 га</t>
  </si>
  <si>
    <t>1,2 га</t>
  </si>
  <si>
    <t>п. Таманский ул. Ленина напротив администрации</t>
  </si>
  <si>
    <t xml:space="preserve">п. Веселовка(центр) площадь </t>
  </si>
  <si>
    <t>1,74га</t>
  </si>
  <si>
    <t>п. Таманский перекресток. ул. Ленина, 25 и ул. Юбилейная, 17</t>
  </si>
  <si>
    <t>Памятник В.И. Ленину</t>
  </si>
  <si>
    <t>п. Таманский ул. Ленина (напротив Дома культуры)</t>
  </si>
  <si>
    <t xml:space="preserve">п. Прогресс, ул. Мартыненко </t>
  </si>
  <si>
    <t xml:space="preserve">Стадион (земельный участок) </t>
  </si>
  <si>
    <t>п. Веселовка, ул. Центральная</t>
  </si>
  <si>
    <t>1,8 га</t>
  </si>
  <si>
    <t>ул. Спортивная</t>
  </si>
  <si>
    <t>0,5 км, шир. 3 м</t>
  </si>
  <si>
    <t>ул. Степная</t>
  </si>
  <si>
    <t>5 км, шир. 3 м</t>
  </si>
  <si>
    <t>ул. Солнечная</t>
  </si>
  <si>
    <t>2,8 км, шир.3 м</t>
  </si>
  <si>
    <t>к кладбищу</t>
  </si>
  <si>
    <t>2,5 км, шир.3 м</t>
  </si>
  <si>
    <t>ул. Гвардейская/ул. Маяковского</t>
  </si>
  <si>
    <t>4,5 км, шир.4 м</t>
  </si>
  <si>
    <t>ул. Кубанская</t>
  </si>
  <si>
    <t>1,3 км, шир.4 м</t>
  </si>
  <si>
    <t>ул. Ленина</t>
  </si>
  <si>
    <t>1 км, шир.6 м</t>
  </si>
  <si>
    <t>ул.Олимпийская</t>
  </si>
  <si>
    <t>0,8 км, шир.4 м</t>
  </si>
  <si>
    <t>ул. Краснодарская</t>
  </si>
  <si>
    <t>ул.Черноморская</t>
  </si>
  <si>
    <t>1,3 км, шир.5 м</t>
  </si>
  <si>
    <t>вокруг п. Таманский</t>
  </si>
  <si>
    <t>2 км, шир.5 м</t>
  </si>
  <si>
    <t>ул. Сосновая</t>
  </si>
  <si>
    <t>0,8 км, шир.3 м</t>
  </si>
  <si>
    <t>ул. Черноморская</t>
  </si>
  <si>
    <t>2,4 км, шир.4 м</t>
  </si>
  <si>
    <t>ул. Центральная</t>
  </si>
  <si>
    <t>0,75 км, шир. 4 м</t>
  </si>
  <si>
    <t>ул.Советская</t>
  </si>
  <si>
    <t>1 км, шир.4 м</t>
  </si>
  <si>
    <t>ул. Полевая</t>
  </si>
  <si>
    <t>0,55 км, шир 4 м</t>
  </si>
  <si>
    <t>ул. Новая</t>
  </si>
  <si>
    <t>1,7 км, шир.4м</t>
  </si>
  <si>
    <t>ул. Мичурина</t>
  </si>
  <si>
    <t>ул. Гвардейская</t>
  </si>
  <si>
    <t>2,3 км, шир.4 м</t>
  </si>
  <si>
    <t>ул. Гагарина</t>
  </si>
  <si>
    <t>ул. Водительская</t>
  </si>
  <si>
    <t>0,85 км, шир.4 м</t>
  </si>
  <si>
    <t>ул. Титова</t>
  </si>
  <si>
    <t>0,55 км, шир. 4 м</t>
  </si>
  <si>
    <t>ул. Школьная</t>
  </si>
  <si>
    <t>ул. Северная</t>
  </si>
  <si>
    <t>ул. Набережная</t>
  </si>
  <si>
    <t xml:space="preserve">п. Веселовка ул Гагарина </t>
  </si>
  <si>
    <t>425м</t>
  </si>
  <si>
    <t>п.Веселовка ул.Набережная к строительному  цеху</t>
  </si>
  <si>
    <t xml:space="preserve"> 30м</t>
  </si>
  <si>
    <t xml:space="preserve">п. Веселовка ул.Советская </t>
  </si>
  <si>
    <t>373м</t>
  </si>
  <si>
    <t xml:space="preserve">п.Веселовка ул.Северная </t>
  </si>
  <si>
    <t>70м</t>
  </si>
  <si>
    <t xml:space="preserve">п. Веселовка, ул.Титова </t>
  </si>
  <si>
    <t>194м</t>
  </si>
  <si>
    <t xml:space="preserve">п. Веселовка ул. Водительская </t>
  </si>
  <si>
    <t>207м</t>
  </si>
  <si>
    <t>п.Веселовка ул.  Школьная</t>
  </si>
  <si>
    <t xml:space="preserve"> 35м </t>
  </si>
  <si>
    <t xml:space="preserve">п. Веселовка ул. Водительская до ул.Школьная </t>
  </si>
  <si>
    <t>195м</t>
  </si>
  <si>
    <t>п. Веселовка ул.Пантикопейская</t>
  </si>
  <si>
    <t xml:space="preserve"> 150м</t>
  </si>
  <si>
    <t>п. Веселовка до базы отдыха на побережье Черного моря (Товарищество "Берег")</t>
  </si>
  <si>
    <t>4100м</t>
  </si>
  <si>
    <t xml:space="preserve">п. Артющенко ул.Западная(от жилого дома№3 до жилого дома№1) </t>
  </si>
  <si>
    <t>24м</t>
  </si>
  <si>
    <t>п. Артющенко ул.Зеленая</t>
  </si>
  <si>
    <t xml:space="preserve"> 326м</t>
  </si>
  <si>
    <t>50м</t>
  </si>
  <si>
    <t xml:space="preserve">п.Таманский ул.Заводская(к жилому дому № 9) </t>
  </si>
  <si>
    <t>п. Таманский ул.Степная(межджу ул.Заводской и ул.Степной-200м)</t>
  </si>
  <si>
    <t xml:space="preserve"> 325м</t>
  </si>
  <si>
    <t xml:space="preserve">п. Таманский ул.Заречная </t>
  </si>
  <si>
    <t>100м</t>
  </si>
  <si>
    <t xml:space="preserve">п. Таманский ул.Крымская </t>
  </si>
  <si>
    <t>161м</t>
  </si>
  <si>
    <t>115 м</t>
  </si>
  <si>
    <t xml:space="preserve">п. Таманский между ул.Гаражной и ул.Театральной </t>
  </si>
  <si>
    <t>42м</t>
  </si>
  <si>
    <t>п. Таманский ул.Краснодарская</t>
  </si>
  <si>
    <t xml:space="preserve"> 265м</t>
  </si>
  <si>
    <t>п. Таманский ул.Олимпийская(к жилому дому по ул. Строителей)</t>
  </si>
  <si>
    <t>270м</t>
  </si>
  <si>
    <t xml:space="preserve"> 142м</t>
  </si>
  <si>
    <t>п.Таманский ул.Каминского(от ул.Пионерской до жилого дома № 28)</t>
  </si>
  <si>
    <t>300м</t>
  </si>
  <si>
    <t xml:space="preserve">п.Таманский ул Пионерская </t>
  </si>
  <si>
    <t xml:space="preserve">320м </t>
  </si>
  <si>
    <t>п.Таманский ул.Гвардейская(к жилому дому № 3)</t>
  </si>
  <si>
    <t xml:space="preserve"> 123м</t>
  </si>
  <si>
    <t>п.Таманский по стадиону</t>
  </si>
  <si>
    <t xml:space="preserve"> 140м</t>
  </si>
  <si>
    <t>п.Таманский ул.Таманская</t>
  </si>
  <si>
    <t xml:space="preserve"> 245м</t>
  </si>
  <si>
    <t>п.Таманский о школы (между ул.Пионерской и ул.Строителей)</t>
  </si>
  <si>
    <t>307м</t>
  </si>
  <si>
    <t xml:space="preserve">п. Таманский по ул.Краснодарская до здания администрации </t>
  </si>
  <si>
    <t>170м</t>
  </si>
  <si>
    <t xml:space="preserve">п. Таманский за дет.садом в районе парка </t>
  </si>
  <si>
    <t>п. Таманский от школы до ВК на территории котельной, от ВК до подводящего водопровода по ул.Кубанская</t>
  </si>
  <si>
    <t xml:space="preserve"> 659м</t>
  </si>
  <si>
    <t xml:space="preserve">п. Таманский от ВК на территории котельной до ул Театральной </t>
  </si>
  <si>
    <t>36м</t>
  </si>
  <si>
    <t>п. Таманский между ул.Гаражная и ул Кубанская</t>
  </si>
  <si>
    <t xml:space="preserve"> 63м</t>
  </si>
  <si>
    <t xml:space="preserve">п. Таманский от подводящего водопровода до жилого дома в поле </t>
  </si>
  <si>
    <t>230м</t>
  </si>
  <si>
    <t xml:space="preserve">п. Таманский к зданию администрации </t>
  </si>
  <si>
    <t>40м</t>
  </si>
  <si>
    <t>п. Таманский к зданию Дома Культуры</t>
  </si>
  <si>
    <t xml:space="preserve"> 15м</t>
  </si>
  <si>
    <t xml:space="preserve">п.Таманский ул.Молодежная к жилому дому № 5 </t>
  </si>
  <si>
    <t>п. Таманский от ул.Черноморской вдоль забора ВЧ к жил.дому № 7 по ул.Цветочнаяи жилому дому по ул. Олимпийская</t>
  </si>
  <si>
    <t>429 м</t>
  </si>
  <si>
    <t xml:space="preserve">п. Таманский от ул. Черноморской до ул. Виноградной д №20 </t>
  </si>
  <si>
    <t>265м</t>
  </si>
  <si>
    <t xml:space="preserve">п.Прогресс к растворному узлу </t>
  </si>
  <si>
    <t>87м</t>
  </si>
  <si>
    <t xml:space="preserve">п. Прогресс к жилому дому№17 ул Мартыненко </t>
  </si>
  <si>
    <t>30м</t>
  </si>
  <si>
    <t>п. Прогресс к зданию конторы агрофирмы</t>
  </si>
  <si>
    <t xml:space="preserve"> 50м</t>
  </si>
  <si>
    <t xml:space="preserve">п.Прогресс к зданию Дома Культуры </t>
  </si>
  <si>
    <t>75м</t>
  </si>
  <si>
    <t>РЕЕСТР МУНИЦИПАЛЬНОЙ СОБСТВЕННОСТИ</t>
  </si>
  <si>
    <t>Приложение</t>
  </si>
  <si>
    <t>90 м</t>
  </si>
  <si>
    <t>100 м</t>
  </si>
  <si>
    <t>п. Таманский  ул. Заречная от пересечения  ул. Солнечная /ул. Заречная до  д № 6А (290м), ул. Заречная от д № 6А до д. № 2 (200м).Пересечение ул. Солнечная и ул. Заречная (40м)</t>
  </si>
  <si>
    <t>530 м</t>
  </si>
  <si>
    <t>ул. Морская</t>
  </si>
  <si>
    <t xml:space="preserve">Реконструкция наружного  освещения </t>
  </si>
  <si>
    <t>п. Веселовка , ул. Гвардейская (бюджет поселения казна)</t>
  </si>
  <si>
    <t>п.Таманский, ул. Советская (бюджет поселения казна)</t>
  </si>
  <si>
    <t>Мемориал на братских могилах в пос. Веселовка (останки 10 4 краснофлотцев-десантников)</t>
  </si>
  <si>
    <t>п.Веселовка , территория кладбища</t>
  </si>
  <si>
    <t xml:space="preserve">                               НОВОТАМАНСКОГО СЕЛЬСКОГО ПОСЕЛЕНИЯ ТЕМРЮКСКОГО РАЙОНА</t>
  </si>
  <si>
    <t>Ноутбук HP Pavilion 15-n065sr</t>
  </si>
  <si>
    <t>Падога бордо перед (одежда сцены)</t>
  </si>
  <si>
    <t>Занавес задняя (одежда сцены)</t>
  </si>
  <si>
    <t>Книжная продукция п. Прогресс от 28.05.2014 (12 ед.)</t>
  </si>
  <si>
    <t>Книжная продукция п. Таманский от 28.05.2014 (31 ед.)</t>
  </si>
  <si>
    <t>Полиграфическая продукция п. Таманский от 08.07.2014 (3 ед.)</t>
  </si>
  <si>
    <t>в том числе особо ценное имущество</t>
  </si>
  <si>
    <t>Водопроводный ж/б колодец в комплекте (КС 1,5*90,крышка 1,5,дно 1,5) 4</t>
  </si>
  <si>
    <t>Водопроводный ж/б колодец в комплекте (КС 1,5*90,крышка 1,5,дно 1,5) 5</t>
  </si>
  <si>
    <t>Сплит-система "крафт" 12</t>
  </si>
  <si>
    <t>Сплит-система RENOVA-09 (21м2)</t>
  </si>
  <si>
    <t>ИТОГО: 101.30.</t>
  </si>
  <si>
    <t>МФУ (монохронный, лазерный принтер, копир, планшетный сканер) Canon i-SENSYS MF 3010 (USB 2/0/ 1200*600 dpi 8000стр/мес. 18стр/мин) A4. Cartridge 725) общ. Отд.</t>
  </si>
  <si>
    <t>Компьютер в комплкекте PIV   P 4 (касса)</t>
  </si>
  <si>
    <t>Раздел 2</t>
  </si>
  <si>
    <t>п. Веселовка ул Босфорская</t>
  </si>
  <si>
    <t>п. Веселовка ул.Босфорская к жилому дому № 5А</t>
  </si>
  <si>
    <t xml:space="preserve">п. Веселовка ул.Босфорская </t>
  </si>
  <si>
    <t>1350 м</t>
  </si>
  <si>
    <t>180 м</t>
  </si>
  <si>
    <t>950 м</t>
  </si>
  <si>
    <t>315 м</t>
  </si>
  <si>
    <t>323 м</t>
  </si>
  <si>
    <t>40 м</t>
  </si>
  <si>
    <t>5000 м</t>
  </si>
  <si>
    <t>п. Веселовка (реконструкция) ул. Северная, ул. Новая, ул. Гвардейская, ул. Босфорская, ул Мичурина</t>
  </si>
  <si>
    <t>130 м</t>
  </si>
  <si>
    <t>275 м</t>
  </si>
  <si>
    <t xml:space="preserve">13,5 п м </t>
  </si>
  <si>
    <t>730 п.м</t>
  </si>
  <si>
    <t xml:space="preserve">642 п м </t>
  </si>
  <si>
    <t>пос. Веселовка по ул. Гагарина, ул. Черноморской, ул. Набережной, ул. Центральной, ул. Новой, ул. Северной.</t>
  </si>
  <si>
    <t xml:space="preserve">154 п м </t>
  </si>
  <si>
    <t xml:space="preserve">35,5 п м </t>
  </si>
  <si>
    <t>Водопроводная сеть</t>
  </si>
  <si>
    <t>п. Веселовка по ул. Виноградной (№02-01-08К)</t>
  </si>
  <si>
    <t>п. Веселовка по ул. Лермонтова (№02-01-12К)</t>
  </si>
  <si>
    <t>428 п м</t>
  </si>
  <si>
    <t>775 п м</t>
  </si>
  <si>
    <t>п. Веселовка по ул Молодежной (№02-01-15К)</t>
  </si>
  <si>
    <t>435 п м</t>
  </si>
  <si>
    <t>п. Веселовка по ул. Российская (№02-01-11К)</t>
  </si>
  <si>
    <t xml:space="preserve">427 п м </t>
  </si>
  <si>
    <t xml:space="preserve">27 п м </t>
  </si>
  <si>
    <t>п.Веселовка по ул. Спортивной (№02-01-14К)</t>
  </si>
  <si>
    <t xml:space="preserve">434 п м </t>
  </si>
  <si>
    <t xml:space="preserve">п. Веселовка по ул. Строителей (№02-01-13К) </t>
  </si>
  <si>
    <t>429 п м</t>
  </si>
  <si>
    <t>п. Веселовка по ул. Тенистой (№02-01-10К)</t>
  </si>
  <si>
    <t xml:space="preserve">423 п м </t>
  </si>
  <si>
    <t>п. Веселовка по ул. Центральная (№02-01-09К)</t>
  </si>
  <si>
    <t xml:space="preserve">825 п м </t>
  </si>
  <si>
    <t>п. Веселовка по ул. Шоссейная от ПК35-44, 3 до колодца 01п.</t>
  </si>
  <si>
    <t xml:space="preserve">793 п м </t>
  </si>
  <si>
    <t>п. Веселовка по ул. Скифской (казна)</t>
  </si>
  <si>
    <t xml:space="preserve">81 п м </t>
  </si>
  <si>
    <t>п. Веселовка по ул. Шоссейная от колодца №1 до ПК47+74 п.</t>
  </si>
  <si>
    <t xml:space="preserve">436 п м </t>
  </si>
  <si>
    <t>п. Веселовка по ул. Шоссейная от ПК47+74 до существующей камеры (казна)</t>
  </si>
  <si>
    <t>п. Веселовка по ул. Шоссейная от точки подключения № 1 до ПК0+54, 6.</t>
  </si>
  <si>
    <t xml:space="preserve">53 п м </t>
  </si>
  <si>
    <t xml:space="preserve">3490 п м </t>
  </si>
  <si>
    <t xml:space="preserve"> п. Веселовка(техн рекультив) по ул. Шоссейная от ПК0+54,6 до ПК35+44,3  казна</t>
  </si>
  <si>
    <t>Компьютер в комплекте (04.12.07) фин. отд. (налоги)</t>
  </si>
  <si>
    <t>Источник бесперебойного питания APC Back- UPS ES BE525-RS для настольных (фин. отд.) 1</t>
  </si>
  <si>
    <t xml:space="preserve">Факс PANASONIK KX-FT 984 RU на термобумаге (фин.отд.) 1 </t>
  </si>
  <si>
    <t>В23 стол (ольха)</t>
  </si>
  <si>
    <t>2-х канальный усилитель мощности</t>
  </si>
  <si>
    <t>Книжная продукция п. Прогресс от 10.09.2015 (20 ед.)</t>
  </si>
  <si>
    <t>Книжный фонд п. Прогресс от 02.02.2015 (13 ед.)</t>
  </si>
  <si>
    <t>"Кубанская библиотека (двенадцатый том)"</t>
  </si>
  <si>
    <t>"Кубанская библиотека (тринадцатый том)"</t>
  </si>
  <si>
    <t>"Кубанская библиотека (четырнадцатый том)"</t>
  </si>
  <si>
    <t>"Кубанская библиотека (пятнадцатый том)"</t>
  </si>
  <si>
    <t>Полиграфическая продукция п. Таманский от 02.02.2015 (12 ед.)</t>
  </si>
  <si>
    <t>Здание склада  сыпучих материалов (лит. М) 395,5 м2 п. Таманский, ул. Ленина</t>
  </si>
  <si>
    <t>п. Таманский, ул. Ленина</t>
  </si>
  <si>
    <t>395,5 м2</t>
  </si>
  <si>
    <t>п. Таманский, ул. Ленина, д. 16</t>
  </si>
  <si>
    <t>Казна Новотаманского сельского поселения Темрюкского района</t>
  </si>
  <si>
    <t>358,6 кв.м.</t>
  </si>
  <si>
    <t>Распоряжение главы МО Темрюкский район №1157 от 20.10.2006 г,акт приема передачи от 20.10.206 г.</t>
  </si>
  <si>
    <t>Распоряжение главы МО Темрюкский район №1157 от 20.10.2006 г,акт приема передачи от 20.10.2006 г.</t>
  </si>
  <si>
    <t>Распоряжение главы МО Темрюкский район №1122-р от 16.10.2006 г</t>
  </si>
  <si>
    <t>23:30:0701002:2056</t>
  </si>
  <si>
    <t>общая площадь 2251,7 кв.м Этажность: 4, в том числе подземных 1. Материал стен: каменные. Год ввода в эксплуатацию 1980</t>
  </si>
  <si>
    <t>Администрация Новотаманского сельского поселения Темрюкского района</t>
  </si>
  <si>
    <t>23:30:0702002:1150</t>
  </si>
  <si>
    <t>общая площадь 662,6 кв.м. Этажность:2 Материал стен: каменные. Год ввода в эксплуатацию 1977</t>
  </si>
  <si>
    <t>Распоряжение главы муниципального образования Темрюкский район № 1208-р от 24.10.2006 г. Акт приема-передачи от 26.10.2006г. Решение Темрюкского районного суда Краснодарского края от 27.11.2014г. Дело № 2-2534/14. Свидетельство о государственной регистрации права 23-АН № 455327 от 19.01.2015г. Распоряжение главы Новотаманского сельского поселения Темрюкского района от 24.10.2006 № 64.1-р</t>
  </si>
  <si>
    <t>23:30:0703004:2214</t>
  </si>
  <si>
    <t>общая площадь 1045,3 кв.м. Этажность: 3, в том числе подземных 1. Материал стен: кирпичные.                           Год ввода в эксплуатацию 1977</t>
  </si>
  <si>
    <t>Распоряжение главы муниципального образования Темрюкский район № 1208-р от 24.10.2006 г. Акт приема-передачи от 26.10.2006г. Распоряжение главы Новотаманского сельского поселения Темрюкского района от 24.10.2006 № 64.1-р</t>
  </si>
  <si>
    <t>Наружный водопровод к зданию ДК п.Прогресс</t>
  </si>
  <si>
    <t>Протяженность:  63,5м</t>
  </si>
  <si>
    <t>Распоряжение администрации Новотаманского сельского поселения Темрюкского района № 164-р от 28.07.2015г.</t>
  </si>
  <si>
    <t>Распоряжение администрации Новотаманского сельского поселения Темрюкского района № 295-р от 23.12.2015г.</t>
  </si>
  <si>
    <t>2-полосная пассивная акустическая система</t>
  </si>
  <si>
    <t>Распоряжение главы Новотаманского сельского поселения Темрюкского района № 88-р от 18.12.2007г.</t>
  </si>
  <si>
    <t>Распоряжение главы Новотаманского сельского поселения Темрюкского района № 122-р от 04.09.2013г.</t>
  </si>
  <si>
    <t>Распоряжение главы Новотаманского сельского поселения Темрюкского района № 28-р от 30.03.2009</t>
  </si>
  <si>
    <t>малошумящий микшерный пульт премиум-класса</t>
  </si>
  <si>
    <t>пассивный сабвуфер не менее 400 Вт</t>
  </si>
  <si>
    <t>27.12.2006</t>
  </si>
  <si>
    <t>Распоряжение главы Новотаманского сельского поселения Темрюкского района № 186-р от 17.12.2013г.</t>
  </si>
  <si>
    <t>пассивный сабвуфер не менее 1800 Вт</t>
  </si>
  <si>
    <t>23.12.2006</t>
  </si>
  <si>
    <t>акустическая система активная с МР3 плеером</t>
  </si>
  <si>
    <t>Распоряжение администрации Новотаманского сельского поселения Темрюкского района № 304-р от 16.12.2014г.</t>
  </si>
  <si>
    <t>Проектор ViewSonik PRO8500</t>
  </si>
  <si>
    <t>проекционный экран с электро-приводом</t>
  </si>
  <si>
    <t>Распоряжение администрации Новотаманского сельского поселения Темрюкского района № 105-р от 30.08.2010г.</t>
  </si>
  <si>
    <t>Распоряжение главы Новотаманского сельского поселения Темрюкского района № 94-р от 24.12.2007г.</t>
  </si>
  <si>
    <t>Распоряжение администрации Новотаманского сельского поселения Темрюкского района № 123-р от 03.12.2010г.</t>
  </si>
  <si>
    <t>Распоряжение главы Новотаманского сельского поселения Темрюкского района № 48-р от 11.04.2012г.</t>
  </si>
  <si>
    <t>Распоряжение главы Новотаманского сельского поселения Темрюкского района № 181-р от 16.12.2013г.</t>
  </si>
  <si>
    <t>Распоряжение главы Новотаманского сельского поселения Темрюкского района № 190-р от 23.12.2013г.</t>
  </si>
  <si>
    <t>колокольчики металлические "BRAHNER" НВ-8</t>
  </si>
  <si>
    <t>металлофон детский хроматический "BRAHNER" DR-3025R</t>
  </si>
  <si>
    <t>Беговая дорожка АТ 205</t>
  </si>
  <si>
    <t>12.05.2008</t>
  </si>
  <si>
    <t>27.10.2008</t>
  </si>
  <si>
    <t>Распоряжение главы Новотаманского сельского поселения Темрюкского района № 108-р от 27.10.2008г.</t>
  </si>
  <si>
    <t>Всего:4.101.26.</t>
  </si>
  <si>
    <t>Распоряжение администрации Новотаманского сельского поселения Темрюкского района № 91-р от 19.07.2010г.</t>
  </si>
  <si>
    <t>Распоряжение администрации Новотаманского сельского поселения Темрюкского района № 134-р от 01.07.2014г.</t>
  </si>
  <si>
    <t>Падога верх короткие (одежда сцены)</t>
  </si>
  <si>
    <t>Распоряжение главы Новотаманского сельского поселения Темрюкского района № 127-р от 25.11.2008г.</t>
  </si>
  <si>
    <t xml:space="preserve">Распоряжение главы муниципального образования Темрюкский район № 379-р от 15.04.2009г. Акт приема-передачи от 23.04.2009г. </t>
  </si>
  <si>
    <t>Распоряжение администрации Новотаманского сельского поселения Темрюкского района № 106-р от 27.08.2009г.</t>
  </si>
  <si>
    <t>Распоряжение главы Новотаманского сельского поселения Темрюкского района № 83-р от 16.07.2009г.</t>
  </si>
  <si>
    <t>Распоряжение главы муниципального образования Темрюкский район № 256-р от 12.03.2008г. Акт приема-передачи от 12.03.2008г. Распоряжение главы Новотаманского сельского поселения Темрюкского района № 135-р от 08.12.2008г.</t>
  </si>
  <si>
    <t>Распоряжение администрации Новотаманского сельского поселения Темрюкского района № 63-р от 26.05.2010г.</t>
  </si>
  <si>
    <t>Распоряжение администрации Новотаманского сельского поселения Темрюкского района № 77-р от 15.06.2010г.</t>
  </si>
  <si>
    <t>Распоряжение администрации Новотаманского сельского поселения Темрюкского района № 4-р от 12.01.2011г.</t>
  </si>
  <si>
    <t>Распоряжение администрации Новотаманского сельского поселения Темрюкского района № 37-р от 17.03.2011г.</t>
  </si>
  <si>
    <t>Распоряжение администрации муниципального образования Темрюкский район № 275-р от 19.03.2012г. Акт приема-передачи от 19.03.2012г. Распоряжение администрации Новотаманского сельского поселения Темрюкского района № 70--р от 17.05.2012г.</t>
  </si>
  <si>
    <t>Распоряжение администрации муниципального образования Темрюкский район № 1370-р от 27.12.2012г. Акт приема-передачи от 27.12.2012г. Распоряжение администрации Новотаманского сельского поселения Темрюкского района № 192-р от 27.12.2012г.</t>
  </si>
  <si>
    <t>Распоряжение администрации Новотаманского сельского поселения Темрюкского района № 194-р от 27.12.2012г.</t>
  </si>
  <si>
    <t>Распоряжение администрации муниципального образования Темрюкский район № 696-р от 05.07.2013г. Акт приема-передачи от 05.07.2013г. Распоряжение администрации Новотаманского сельского поселения Темрюкского района № 83-р от 22.07.2013г.</t>
  </si>
  <si>
    <t>Распоряжение администрации Новотаманского сельского поселения Темрюкского района № 13-р от 21.01.2014г.</t>
  </si>
  <si>
    <t>Распоряжение администрации Новотаманского сельского поселения Темрюкского района № 103-р от 28.05.2014г.</t>
  </si>
  <si>
    <t>Распоряжение администрации Новотаманского сельского поселения Темрюкского района № 215-р от 28.09.2015г.</t>
  </si>
  <si>
    <t>Распоряжение администрации Новотаманского сельского поселения Темрюкского района № 22-р от 02.02.2015г.</t>
  </si>
  <si>
    <t>Полиграфическая продукция п. Прогресс от 08.07.2014 (1 ед.)</t>
  </si>
  <si>
    <t>Распоряжение администрации муниципального образования Темрюкский район № 513-р от 23.06.2014г. Акт приема-передачи от 23.06.2014г. Распоряжение администрации Новотаманского сельского поселения Темрюкского района № 143-р от 08.07.2014г.</t>
  </si>
  <si>
    <t>Полиграфическая продукция п. Прогресс от 02.02.2015 (6 ед.)</t>
  </si>
  <si>
    <t>Распоряжение администрации Новотаманского сельского поселения Темрюкского района № 23-р от 02.02.2015г.</t>
  </si>
  <si>
    <t>Распоряжение главы Новотаманского сельского поселения Темрюкского района № 194-р от 27.12.2012г.</t>
  </si>
  <si>
    <t>Книжный фонд п. Таманский от 02.02.2015 (31 ед.)</t>
  </si>
  <si>
    <t>Распоряжение главы Новотаманского сельского поселения Темрюкского района № 174-р от 11.12.2012г.</t>
  </si>
  <si>
    <t>Распоряжение администрации Новотаманского сельского поселения Темрюкского района № 172-р от 11.12.2012г.</t>
  </si>
  <si>
    <t>ИТОГО движимое имущество</t>
  </si>
  <si>
    <t>МК 011830001041100002-0061345-01 от 11.09.11 ООО Транс Магистраль,АВР,№1 от 31.10.11 №2 от 02.11.11</t>
  </si>
  <si>
    <t>Распоряжение администрации Новотаманского СП №71-р от 17.06.2013о включение в реестр собственности бесхозной водопроводной сети</t>
  </si>
  <si>
    <t>захоронение с деревянной стелой, оканчивающейся красной металлической звездой</t>
  </si>
  <si>
    <t xml:space="preserve">Распоряжение №64-р от 14.04.14г. О постановке на баланс в казну,МК №0118300010413000033 от 15.01.14 на сумму 310000,00 реконструкция мемориала </t>
  </si>
  <si>
    <t>Распоряжение администрации Новотаманского СП №71-р от 17.06.2013о включение в реестр собственности бесхозной водопроводной сети, распоряжение от 28.08.13 №109-р об установлении протяженности вод.сети четная сторона ул.Гагарина-425 м.</t>
  </si>
  <si>
    <t>договор оу-185-2007 с МУ Строительное управленике МО Темрюкский район,акт №32 от 20.09.2007, акт №1641 от 29.10.2007 с ОАО Темрюкрайгаз</t>
  </si>
  <si>
    <t>ИП Продан В.В. Тн 33 от 21.12.2007</t>
  </si>
  <si>
    <t>тн 196 от 26.12.2007 г. ООО "КиТ"</t>
  </si>
  <si>
    <t>ООО "КиТ" тн №196 от 26.12.2007</t>
  </si>
  <si>
    <t>Решение 188 от 20.10.2008 Совета Новотаманского СП ( МУ "СУМОТР")</t>
  </si>
  <si>
    <t>распоряжение 144-р от 30.12.08 главы Новот. СП,АВР №22 от 25.08.2008 г ООО Газсервис,МК №5 от 25.08.08</t>
  </si>
  <si>
    <t>Распоряежение 144-р от 30.12.2008 главы Новотаманского СП, АВР №21 от 26.11.2008 г с ООО Газ сервис" МК №4 25.08.2008 г.Акт приема передачи законченного строит. Объекта бн от 26.12.08 года  ООО Газсервис</t>
  </si>
  <si>
    <t>тн 58 от 07.07.08 ЧП Ивашин С.В., распоряжение 65.1-р от 16.07.08 главы Новотаманского СП</t>
  </si>
  <si>
    <t xml:space="preserve">Распоряжение 49-р от 06.08.2007 по договору подряда с ООО "Южгазстройпроект" на кап.строительство, решение №591 от 23.10.13 Совета МО Темрюкский район,решении сессии Совета Новотаманского СП №275 от 20.09.2013, Решение №591 от 23.10.13 Совет МО Темрюкского района о передаче сумм затрат на капвложения 111 т.р. по ОС </t>
  </si>
  <si>
    <t>Распоряжение администрации Новотаманского СП №71-р от 17.06.2013о включение в реестр собственности бесхозной водопроводной сети,акт приема передачи от 30.01.13 ОАО АФ "Южная"</t>
  </si>
  <si>
    <t>Распоряжение администрации Новотаманского СП №71-р от 17.06.2013о включение в реестр собственности бесхозной водопроводной сети, акт приема передачи от 04.02.13,договор 3 от 04.02.13 от А.В. Чарухин</t>
  </si>
  <si>
    <t>накладная №040 от 02.04.14 ИП Овсянников В.В. Инн 235203289350</t>
  </si>
  <si>
    <t>Распоряжение 211-р от 08.09.2014 о включении в реестр имущества казны</t>
  </si>
  <si>
    <t>тн №17 от 02.12.14 ООО "Агроремонт",распоряжение №297-р от 04.12.14 администрации Новотаманского СП о постановке в казну</t>
  </si>
  <si>
    <t>Сч/ф 2 от 22.12.14 ИП Лахманюк В.И. инн 666001947103,распоряжение №317-р от 23.12.14 администрации Новотаманского СП о постановке в казну</t>
  </si>
  <si>
    <t>тн 33 от 31.07.14 ООО "Гирей",распоряжение №180-р от 06.08.14 администрации Новотаманского СП о постановке в казну</t>
  </si>
  <si>
    <t>тн 82 от 19.12.13 ООО "Нефтегазстрой(входящий 01-1-04/7 от 19.08.14,Распоряжение №289 от 27.11.14 о постановке в казну</t>
  </si>
  <si>
    <t>Приобретение в ЦБ  по ТН №150 от 20.02.2013 ООО "Омега", распоряжение 127-р от 16.06.15 об изъятии из МКУ ЦБ в администрацию</t>
  </si>
  <si>
    <t>тн №1361 от 11.12.2013 ООО "Омега"</t>
  </si>
  <si>
    <t>ООО "Омега"тн №729 от 01.10.2014 г.</t>
  </si>
  <si>
    <t>Поступление в ЦБ от ООО "Омега" тн №764 от 13.10.2014, распоряжение №126-о от 16.06.2015 о передаче из МКУ ЦБ в Администрацию Новотаманского СП</t>
  </si>
  <si>
    <t>тн №108 от 08.02.2013 ООО "Омега"</t>
  </si>
  <si>
    <t>ИП Ружейник Елена Владимировна, договор 103 от 28.03.2013, тн №001 от 04.06.13</t>
  </si>
  <si>
    <t>тн №68 от 03.03.11 ООО "Темрюк Юг-Сервис"</t>
  </si>
  <si>
    <t>ООО "Агроремонт" тн №161 от 01.07.2011г.</t>
  </si>
  <si>
    <t>АВР бн от 30.04.2012 ООО "Юг-электросервис" МК №3 от 30.03.2012 г.</t>
  </si>
  <si>
    <t>тн №1156 от 09.10.2012 г. ООО "Омега"</t>
  </si>
  <si>
    <t>тн №1280 от 08.12.2012 г. ООО "Омега"</t>
  </si>
  <si>
    <t>ИП Шкурок И.Л. тн №4 от 06.12.2012 по Договору 19 от 06.12.2012 года</t>
  </si>
  <si>
    <t xml:space="preserve"> МК 0118300010412000018-0061345-01 от 11.12.2012 "ЮгМонтажАвтоматика" авр №1 от 18.12.2012 г.</t>
  </si>
  <si>
    <t>Договор б/н от 07.12.2012 ИП Крылова Л.А. тн №128 от 11.12.2012 года</t>
  </si>
  <si>
    <t>акт приема передачи от 16.10.2006 г.по распоряжению №1122-р МО Темрюкский р-н о передачи в Новотаманское СП</t>
  </si>
  <si>
    <t>Распоряжение главы МО Темрюкский район №1122-р от 16.10.2006 г о передаче ОС в Администрацию Новотаманского СП,,,</t>
  </si>
  <si>
    <t>Распоряжение главы МО Темрюкский район №1122-р от 16.10.2006 г о передаче ОС в Администрацию Новотаманского СП</t>
  </si>
  <si>
    <t>МК 24-ТФ/874/10 ОТ 20.12.2010 г. НГТ -Энергия  ОАО</t>
  </si>
  <si>
    <t>2521 п м ,, глубина прокладки 1,0-2,8 м с укладкой на песчаное основание, полиэтиленовыек трубы из ПЭ80 по ГОСТ Р 50838-2009</t>
  </si>
  <si>
    <t>кадастровый паспорт 23:30:0000000:0:1594, учетный номер 339854</t>
  </si>
  <si>
    <t>157 п.м, на глубине 0,90-1,3 м, прокладка газопровода в футляре на выходе из зщемли, установка зажвижек при выходе из ШРП</t>
  </si>
  <si>
    <t>2,984 км, кадастровая стоимоть 21284978, система координат МСК 23, зона 1</t>
  </si>
  <si>
    <t>Распоряжение №192-р от 23.12.2013 о безвозмездной передаче с ОС в казну (мк 0118300010413000024 от 31.10.2013 НМУ "Горсвет")</t>
  </si>
  <si>
    <t>Распоряжение №192-р от 23.12.2013 о безвозмездной передаче с ОС в казну (мк 0118300010413000023 от 31.10.2013 НМУ "Горсвет")</t>
  </si>
  <si>
    <t>Распоряжение №192-р от 23.12.2013 о безвозмездной передаче с ОС в казну (МК 0118300010413000013 от 23.07.13 ООО Нефтегазстрой "Газопровод низкого давления по ул.Западная0Влсточная,Зеленая в пос.Артющенко)</t>
  </si>
  <si>
    <t>Распоряжение №192-р от 23.12.2013 о безвозмездной передаче с ОС в казну (</t>
  </si>
  <si>
    <t>Распоряжение администрации Новотаманского СП №71-р от 17.06.2013о включение в реестр собственности бесхозной водопроводной сети,</t>
  </si>
  <si>
    <t>Распоряжение №118-р от 19.06.2014 о включении в реестр имущество казны,решение сессии №326 от 11.06.2014</t>
  </si>
  <si>
    <t>распоряжение главы МО Темрюкский район от 16.10.2006 №1121 О передаче МУП ЖКХ Бузаг, в том числе имущество МУП ЖКХ Бугаз, Постановление №64 от 01.06.2011 г. администрации Новотаманского СП о передаче ОС из ЖКХ в Администрацию</t>
  </si>
  <si>
    <t>Распоряжение №305-р от 30.12.2015 о постановке на баланс в казну "Водопроводная сеть в пос. Веселовка"</t>
  </si>
  <si>
    <t>Распоряжение главы муниципального образования Темрюкский район № 1208-р от 24.10.2006 г. Акт приема-передачи от 26.10.2006г. Свидетельство о государственной регистрации права 23-АН № 369557 от 06.11.2014. Распоряжение главы Новотаманского сельского поселения Темрюкского района от 24.10.2006 № 64.1-р</t>
  </si>
  <si>
    <t>Распоряжение главы муниципального образования Темрюкский район № 1208-р от 24.10.2006 г. Акт приема-передачи от 26.10.2006г.Решение Темрюкского районного суда Краснодарского края от 27.11.2014г. Дело № 2-2534/14. Свидетельство о государственной регистрации права 23-АН № 455326 от 19.01.2015г. Распоряжение главы Новотаманского сельского поселения Темрюкского района от 24.10.2006 № 64.1-р</t>
  </si>
  <si>
    <t>Наружный водопровод к зданию ДК п. Веселовка</t>
  </si>
  <si>
    <t>Протяженность:  53 м</t>
  </si>
  <si>
    <t>Распоряжение администрации Новотаманского сельского поселения Темрюкского района № 347-р от 29.12.2016г.</t>
  </si>
  <si>
    <t>ИТОГО недвижимое имущество</t>
  </si>
  <si>
    <t>распоряжение главы МО Темрюкский район от 16.10.2006 №1121 О передаче МУП ЖКХ Бугаз, в том числе имущество МУП ЖКХ Бугаз, Постановление №64 от 01.06.2011 г. администрации Новотаманского СП о передаче ОС из ЖКХ в Администрацию</t>
  </si>
  <si>
    <t>ООО Мегакомп тн641 от 04.12.2007. Модернизация 15.06.2016 г. на 7800,00 руб.</t>
  </si>
  <si>
    <t>ООО Мегакомп тн641 от 04.12.2007, модернизация : монитор тн TNY00000061 от 27.03.2014  ООО "Позитроника-юг"13990,00,блок питания 1100,00, ООО "Омега" тн№648 от 23.07.2014 Модернизация 09.12.2016 на 450,00 руб.</t>
  </si>
  <si>
    <t>Модернизация 09.12.2016 на 740 руб.</t>
  </si>
  <si>
    <t>МФУ лазерное CANON. Sensys MF3010 (A4,18ppm 64mb.p/c/s.USB)</t>
  </si>
  <si>
    <t>ООО "Вектор" договор 16082016/02 от 16.08.2016 тн 7505 ОТ 16.08.2016</t>
  </si>
  <si>
    <t xml:space="preserve">Цифровой фотоаппарат Nikon  CoolPix  S2900. 20 1Mpx . Red, чехол </t>
  </si>
  <si>
    <t>ООО "Омега" Договор бн от 11.04.2016 тн 240 от 11.04.2016</t>
  </si>
  <si>
    <t>тн 36 от 12.09.2014 ИП Алиев Р.С. Инн 235200290043</t>
  </si>
  <si>
    <t>тн 160 от 27.08.2014 Договор 170 от 27.08.2014 ИП Шимко А.А. инн 232300931506</t>
  </si>
  <si>
    <t>Автоматическая пожарная сигнализация</t>
  </si>
  <si>
    <t>Распоряжение главы МО Темрюкский район №1122-р от 16.10.2006 г о передаче ОС в Администрацию Новотаманского СП,,,Модернизация 09.12.2016 НА 24680,00 руб. (системный блок  «Celeron G1820 (2/70GHz) 4Gb/500Gb/DVD+/-/RW/Windows10)согласно постановления от 09.12.2016 № 533</t>
  </si>
  <si>
    <t>ООО "Позитроника-Юг" договор TNY00000409 от 26.12.2013 тн от 26.12.2013 № 1385</t>
  </si>
  <si>
    <t>ООО "Кавказ- Регион" тн № 25 от 26.05.2011</t>
  </si>
  <si>
    <t>Карусель 5-1 (п. Таманский)</t>
  </si>
  <si>
    <t>26.05.2011</t>
  </si>
  <si>
    <t>Горка 5-1 (п. Таманский, ул. Ленина, 14 (напротив СДК)</t>
  </si>
  <si>
    <t>Качель одноместная (п.Таманский)</t>
  </si>
  <si>
    <t>Качель- качалка 5- 1 (п. Таманский)</t>
  </si>
  <si>
    <t>ДСК с баскетбольным щитом (п. Таманский, ул. Ленина, 14 (напротив СДК)</t>
  </si>
  <si>
    <t>распоряжение №1125-р от 16.10.13 администрации  МО Темрюкский район,, акт приема передачи от 18.10.13, решение Совета МО Темрюкский район от 27.09.13,решение сессии Совета Новотаманского СП от 08.08.2013 №271(1956 года ввода в эксплуатацию), распоряжение адм. Нов. с/п № 94-р от 09.08.2013</t>
  </si>
  <si>
    <t>Распоряжение администрации Новотаманского сельского поселения Темрюкского района от 16.06.2014 № 112-р</t>
  </si>
  <si>
    <t>06.08.2014</t>
  </si>
  <si>
    <t xml:space="preserve">Качели двухместные (п. Таманский, ул. Ленина, 14 (напротив СДК) </t>
  </si>
  <si>
    <t>тн №138 от 08.07.14 ООО "Каммирон"; распоряжение администрации Новотаманского сельского поселения Темрюкского района № 180-р от 06.08.2014</t>
  </si>
  <si>
    <t>Лавочка большая со спинкой 1 (п.Таманский)</t>
  </si>
  <si>
    <t>Лавочка большая со спинкой 2 (п.Таманский)</t>
  </si>
  <si>
    <t>Лавочка большая со спинкой 3 (п.Таманский)</t>
  </si>
  <si>
    <t>Лавочка маленькая со спинкой 1 (п. Таманский)</t>
  </si>
  <si>
    <t>Лавочка маленькая со спинкой 2 (п. Таманский)</t>
  </si>
  <si>
    <t>Лавочка маленькая со спинкой 3 (п. Таманский)</t>
  </si>
  <si>
    <t>Детский игровой комплекс с горкой (п. Таманский, ул. Ленина, 14 (напротив СДК)</t>
  </si>
  <si>
    <t>Качели двойные (п. Таманский)</t>
  </si>
  <si>
    <t>04.12.2014</t>
  </si>
  <si>
    <t>Качели со штурвалом (п. Таманский)</t>
  </si>
  <si>
    <t>Игровой комплекс Романа 101.01.00 (п. Прогресс, ул. Ленина, 31 декабрь 2014г. (напротив СДК)</t>
  </si>
  <si>
    <t>23.12.2014</t>
  </si>
  <si>
    <t>Игровой комплекс Романа 101.02.00 (п. Прогресс, ул. Ленина, 31 декабрь 2014г. (напротив СДК)</t>
  </si>
  <si>
    <t>СО Романа 204.04.00 (п. Прогресс, ул. Ленина, 31 декабрь 2014г. (напротив СДК)</t>
  </si>
  <si>
    <t>Брусья СО 3.1.04.00 (п. Прогресс, ул. Ленина, 31 декабрь 2014г. (напротив СДК)</t>
  </si>
  <si>
    <t xml:space="preserve">Скамья СК-4.1.8 1 (п. Прогресс, ул. Ленина, 31 декабрь 2014г. (напротив СДК) </t>
  </si>
  <si>
    <t>Скамья СК-4.1.8 2 (п. Прогресс, ул. Ленина, 31 декабрь 2014г. (напротив СДК)</t>
  </si>
  <si>
    <t>Скамья СК-4.1.8 3 (п. Прогресс, ул. Ленина, 31 декабрь 2014г. (напротив СДК)</t>
  </si>
  <si>
    <t>Скамья СК-4.1.8 4 (п. Прогресс, ул. Ленина, 31 декабрь 2014г. (напротив СДК)</t>
  </si>
  <si>
    <t>стойки для волейбола СО 3.1.11.00 (п. Прогресс, ул. Ленина, 31 декабрь 2014г. (напротив СДК)</t>
  </si>
  <si>
    <t>Карусель (п. Таманский, ул. Олимпийская)</t>
  </si>
  <si>
    <t>Карусель (п. Веселовка, ул. Гвардейская, 18 (парк)</t>
  </si>
  <si>
    <t>27.12.2011</t>
  </si>
  <si>
    <t>Качель кольцевая (п.Таманский, ул. Олимпийская)</t>
  </si>
  <si>
    <t>Качель качалка (п.Таманский, ул. Олимпийская)</t>
  </si>
  <si>
    <t>Горка (п. Веселовка, ул. Гвардейская, 18 (парк)</t>
  </si>
  <si>
    <t>Качель кольцевая (п. Веселовка, ул. Гвардейская, 18 (парк)</t>
  </si>
  <si>
    <t>Качель кольцевая (п. Таманский)</t>
  </si>
  <si>
    <t>Качель 2-х местная (п. Веселовка, ул. Гвардейская, 18 (парк)</t>
  </si>
  <si>
    <t>Ящик почтовый Garden JM-53/54 (GREY) (п. Таманский)</t>
  </si>
  <si>
    <t>24.01.2011</t>
  </si>
  <si>
    <t>01.07.2011</t>
  </si>
  <si>
    <t xml:space="preserve">ООО ПТК "РеКонСтрой" договор № ДИП-106 от 01.08.2016, тн № 88 от 01.08.2016, распоряжение администрации Новотаманского сельского поселения Темрюкского района № 206-р от 29.08.2016 </t>
  </si>
  <si>
    <t>29.08.2016</t>
  </si>
  <si>
    <t>Карусель</t>
  </si>
  <si>
    <t>Лавочка со спинкой</t>
  </si>
  <si>
    <t>Лавочка без спинки</t>
  </si>
  <si>
    <t>Урна</t>
  </si>
  <si>
    <t>Шведская стенка</t>
  </si>
  <si>
    <t>Песочница</t>
  </si>
  <si>
    <t>Распоряжение администрации Новотаманского сельского поселения Темрюкского района № 196-р от 20.12.2011г.</t>
  </si>
  <si>
    <t>Распоряжение главы Новотаманского сельского поселения Темрюкского района № 119-р от 04.09.2012г.</t>
  </si>
  <si>
    <t>автоматическая пожарная сигнализация</t>
  </si>
  <si>
    <t>Распоряжение администрации Новотаманского сельского поселения Темрюкского района № 257-р от 18.10.2016г.</t>
  </si>
  <si>
    <t>Распоряжение главы Новотаманского сельского поселения Темрюкского района № 108-р от 28.08.2013г.</t>
  </si>
  <si>
    <t>счетчик трехфазный Энергомера</t>
  </si>
  <si>
    <t>Распоряжение главы Новотаманского сельского поселения Темрюкского района № 191-р от 22.08.2016г.</t>
  </si>
  <si>
    <t>Распоряжение администрации Новотаманского сельского поселения Темрюкского района № 195-р от 20.12.2011г.</t>
  </si>
  <si>
    <t>Распоряжение главы Новотаманского сельского поселения Темрюкского района № 182-р от 18.12.2012г.</t>
  </si>
  <si>
    <t>Оверлок Janome ML 205 D</t>
  </si>
  <si>
    <t>Распоряжение главы Новотаманского сельского поселения Темрюкского района № 316-р от 05.12.2016г.</t>
  </si>
  <si>
    <t>Распоряжение главы Новотаманского сельского поселения Темрюкского района № 173-р от 11.12.2012г.</t>
  </si>
  <si>
    <t>Распоряжение главы Новотаманского сельского поселения Темрюкского района № 189-р от 24.12.2012г.</t>
  </si>
  <si>
    <t>Швейная машина Janome 2039</t>
  </si>
  <si>
    <t>Распоряжение главы Новотаманского сельского поселения Темрюкского района № 41-р от 12.05.2008г.</t>
  </si>
  <si>
    <t>Распоряжение главы Новотаманского сельского поселения Темрюкского района № 180-р от 18.12.2012г.</t>
  </si>
  <si>
    <t>Распоряжение главы Новотаманского сельского поселения Темрюкского района № 188-р от 24.12.2012г.</t>
  </si>
  <si>
    <t>Распоряжение главы Новотаманского сельского поселения Темрюкского района № 181-р от 18.12.2012г.</t>
  </si>
  <si>
    <t>Распоряжение главы Новотаманского сельского поселения Темрюкского района № 193-р от 27.12.2012г.</t>
  </si>
  <si>
    <t>Книжная продукция п. Прогресс (23 ед.)</t>
  </si>
  <si>
    <t>Полиграфическая продукция п. Прогресс  (4 ед.)</t>
  </si>
  <si>
    <t xml:space="preserve">Книжная продукция  (3 экз.) </t>
  </si>
  <si>
    <t>Распоряжение администрации Новотаманского сельского поселения Темрюкского района № 132-р от 24.06.2016г.</t>
  </si>
  <si>
    <t xml:space="preserve">Книжная продукция  (13 экз.) </t>
  </si>
  <si>
    <t>Распоряжение администрации Новотаманского сельского поселения Темрюкского района № 133-р от 24.06.2016г.</t>
  </si>
  <si>
    <t>Книжная продукция п. Таманский  (47 ед.)</t>
  </si>
  <si>
    <t>Полиграфическая продукция п. Таманский (10 ед.)</t>
  </si>
  <si>
    <t xml:space="preserve">Книжная продукция  (31 экз.) </t>
  </si>
  <si>
    <t>Книжная продукция п. Веселовка (49 ед.)</t>
  </si>
  <si>
    <t>Книжная продукция п. Веселовка  (25 ед.)</t>
  </si>
  <si>
    <t>Книжный фонд п. Веселовка  (24 ед.)</t>
  </si>
  <si>
    <t>Полиграфическая продукция п. Веселовка  (5ед.)</t>
  </si>
  <si>
    <t>Полиграфическая продукция п. Веселовка (4ед.)</t>
  </si>
  <si>
    <t>Полиграфическая продукция п. Веселовка  (7 ед.)</t>
  </si>
  <si>
    <t xml:space="preserve">Книжная продукция  (27 экз.) </t>
  </si>
  <si>
    <t>Распоряжение администрации Новотаманского сельского поселения Темрюкского района № 36-р от 17.04.2013г.</t>
  </si>
  <si>
    <t>полное наименование и организационно-правовая форма юридического лица</t>
  </si>
  <si>
    <t>адрес(местонахождения)</t>
  </si>
  <si>
    <t>основной государственный регистрационный номер и дата государственной регистрации</t>
  </si>
  <si>
    <t>реквизиты документа-основания создания юридического лица(участия муниципального образования в создании (уставном капитале) юридического лица)</t>
  </si>
  <si>
    <t>размер доли,принадлежащей муниципальному образованию в уставном(складочном)капитале, в процентах(для хозяйственных обществ и товариществ)</t>
  </si>
  <si>
    <t>данные о балансовой и остаточной стоимости основных средств(фондов)(для муниципальных учреждений и муниципальных унитарных предприятий)</t>
  </si>
  <si>
    <t>Раздел 3</t>
  </si>
  <si>
    <t>Муниципальное казенное учреждение "Новотаманская производственно- эксплуатационная служба" Новотаманского сельского поселения Темрюкского района</t>
  </si>
  <si>
    <t>Муниципальное казенное учреждение "Новотаманская централизованная бухгалтерия" Новотаманского сельского поселения Темрюкского района</t>
  </si>
  <si>
    <t>Муниципальное бюджетное учреждение культуры "Новотаманский культурно-социальный центр" Новотаманского сельского поселения Темрюкского района</t>
  </si>
  <si>
    <t>353546, Краснодарский край, Темрюкский район, пос. Таманский, ул. Ленина, 16</t>
  </si>
  <si>
    <t>353546, Краснодарский край, Темрюкский район, пос. Таманский, ул. Ленина, 14</t>
  </si>
  <si>
    <t>1052329075150                         25 ноября 2005г.</t>
  </si>
  <si>
    <t>1082352000752                             11 апреля 2008г.</t>
  </si>
  <si>
    <t>1082352000774                 16 апреля 2008г.</t>
  </si>
  <si>
    <t>1062352000237                         12 января 2006г.</t>
  </si>
  <si>
    <t xml:space="preserve">от 25.11.2005г. серия 23 № 002261124 </t>
  </si>
  <si>
    <t>от 11.04.2008г. серия 23 № 006937277</t>
  </si>
  <si>
    <t>16.04.2008г. серия 23 № 008170625</t>
  </si>
  <si>
    <t>от 12.01.2006г. серия 23 № 006344032</t>
  </si>
  <si>
    <t>размер уставного фонда(для муниципальных унитарных предприятий), рублей</t>
  </si>
  <si>
    <t>64,7 кв.м.</t>
  </si>
  <si>
    <t xml:space="preserve"> "Сведения об учреждениях"</t>
  </si>
  <si>
    <t>Ноутбук НР 15</t>
  </si>
  <si>
    <t>распоряжение администрации №241-р от 17.11.2017 года (приобретен у поставщика ИП Полозков А.В. Инн23520850274,Накладная №669 от 13.11.2017)</t>
  </si>
  <si>
    <t>Сплит система OASIS 09 (27 кв.м.)</t>
  </si>
  <si>
    <t>Поставщик ИП Плигин А.А. инн 232303405396 накладная №222 от 10.09.2017 года</t>
  </si>
  <si>
    <t>Модульный блок контейнер</t>
  </si>
  <si>
    <t>Распоряжение администрации от 15.03.17 №45-р о включении в реестр,акт от 3 марта 2017 года о передаче из МОТР в собственность Новотамансого СП</t>
  </si>
  <si>
    <t>03.03.2017</t>
  </si>
  <si>
    <t>счетчик ЗФ НЕВА МТ 324 1.0 AR E4SC 5 (80) А (с поверкой) Арт: МТ 324 1.0 AR E4SC</t>
  </si>
  <si>
    <t xml:space="preserve">Ноутбук Acer Asprise ES1-732-P5QM </t>
  </si>
  <si>
    <t>МФУ Kyocera ECOSYS M2135dn(1102S03NL0)A4 3in1 35ppm</t>
  </si>
  <si>
    <t>Источник бесперебойного питания АРС ВЕ 700G-RS 700VA 8 евророзеток</t>
  </si>
  <si>
    <t>ИП Полозков А.В. Инн 235208502740 тн 796 от 11.12.2017</t>
  </si>
  <si>
    <t>ООО "Комус кубань" инн 2310068482 тн ОЕР/9416539 от 29.03.2017</t>
  </si>
  <si>
    <t>ИП Чижикова Т.А. инн 230107607787 тн 3972 от 30.01.2017</t>
  </si>
  <si>
    <t>Вектор ООО тн №20122016/03 от 20.12.2016 года</t>
  </si>
  <si>
    <t>23:30:0701009:40</t>
  </si>
  <si>
    <t>23:30:0701009:42</t>
  </si>
  <si>
    <t>23:30:0701009:39</t>
  </si>
  <si>
    <t>23:30:0701009:43</t>
  </si>
  <si>
    <t>23:30:0701009:41</t>
  </si>
  <si>
    <t>1621 кв.м.</t>
  </si>
  <si>
    <t>1616 кв.м.</t>
  </si>
  <si>
    <t>1263 кв.м.</t>
  </si>
  <si>
    <t>962 кв.м.</t>
  </si>
  <si>
    <t>1615 кв.м.</t>
  </si>
  <si>
    <t>автоматика бесперебойной работы топочной</t>
  </si>
  <si>
    <t>Распоряжение главы Новотаманского сельского поселения Темрюкского района № 172-р от 01.09.2017г.</t>
  </si>
  <si>
    <t>МФУ Canon G2400 A4 Pixma (струйный принтер, сканер)</t>
  </si>
  <si>
    <t>Распоряжение главы Новотаманского сельского поселения Темрюкского района № 175-р от 01.09.2017г.</t>
  </si>
  <si>
    <t>Ноутбук Acer EX2519-C33F 15.6” Cel N3060/4G/500/HD/WF/BT/Cam/W10/black</t>
  </si>
  <si>
    <t>Распоряжение главы Новотаманского сельского поселения Темрюкского района № 173-р от 01.09.2017г.</t>
  </si>
  <si>
    <t>автоматическая пожарная сигнализация и система оповещения людей о пожаре</t>
  </si>
  <si>
    <t>Распоряжение главы Новотаманского сельского поселения Темрюкского района № 177-р от 01.09.2017г.</t>
  </si>
  <si>
    <t>Компьютер (моноблок Acer Aspire C 22-720. DQ B7CER. 002, 21.5 (1920*1080), 4 GB, 1000GB, Intel Pentium Quad-Core J3710, Intel HD Graphics, LAN, WIFI, Bluetooth, Win 10, клавиатура, мышь)</t>
  </si>
  <si>
    <t>Распоряжение главы Новотаманского сельского поселения Темрюкского района № 290-р от 26.12.2017г.</t>
  </si>
  <si>
    <t>котел отопительный навесной BOSH-35</t>
  </si>
  <si>
    <t>Распоряжение главы Новотаманского сельского поселения Темрюкского района № 176-р от 01.09.2017г.</t>
  </si>
  <si>
    <t>Распоряжение главы Новотаманского сельского поселения Темрюкского района № 253-р от 29.11.2017г.</t>
  </si>
  <si>
    <t>Пенал 52 Модерн</t>
  </si>
  <si>
    <t>Металоконструкция "Стационарный пандус" 1000 мм</t>
  </si>
  <si>
    <t>Распоряжение главы Новотаманского сельского поселения Темрюкского района № 265-р от 04.12.2017г.</t>
  </si>
  <si>
    <t>Стол письменный Фронда- 4</t>
  </si>
  <si>
    <t>Стул компьютерный "Чип Ультра"</t>
  </si>
  <si>
    <t>Тачка строительная</t>
  </si>
  <si>
    <t>Турник брусья Пресс 6 в 1 усиленный, черный</t>
  </si>
  <si>
    <t>Распоряжение главы Новотаманского сельского поселения Темрюкского района № 174-р от 01.09.2017г.</t>
  </si>
  <si>
    <t>Гиперэкстензия складная</t>
  </si>
  <si>
    <t>Скамья силовая с рычагами для ног и партой ALI</t>
  </si>
  <si>
    <t>Скамья 2 в 1 для пресса+ гиперэкстензия</t>
  </si>
  <si>
    <t>Манекен борцовский</t>
  </si>
  <si>
    <t xml:space="preserve">Канат </t>
  </si>
  <si>
    <t>Металоконструкция "Стационарный пандус" 2000 мм</t>
  </si>
  <si>
    <t>Ворота мини-футбол 2м*3м разборные</t>
  </si>
  <si>
    <t>Распоряжение главы Новотаманского сельского поселения Темрюкского района № 227-р от 03.11.2017г.</t>
  </si>
  <si>
    <t>Металоконструкция "Стационарный пандус" 1500 мм</t>
  </si>
  <si>
    <t>Книжная продукция (8 экз.)</t>
  </si>
  <si>
    <t>Распоряжение администрации Новотаманского сельского поселения Темрюкского района № 23-р от 10.02.2017г.</t>
  </si>
  <si>
    <t>Распоряжение администрации Новотаманского сельского поселения Темрюкского района № 284-р от 15.12.2017г.</t>
  </si>
  <si>
    <t>Книжная продукция (11 экз.)</t>
  </si>
  <si>
    <t>Книжная продукция (9 экз.)</t>
  </si>
  <si>
    <t>Книжная продукция п. Веселовка (10 экз.)</t>
  </si>
  <si>
    <t>балансовая</t>
  </si>
  <si>
    <t>остаточная</t>
  </si>
  <si>
    <t>Земля, недвижимое имущество учреждения</t>
  </si>
  <si>
    <t>доля 794/3175кв.м.</t>
  </si>
  <si>
    <t>30,1 кв.м.</t>
  </si>
  <si>
    <t>7,2 кв.м.</t>
  </si>
  <si>
    <t>Квартира (квартира для участкового)</t>
  </si>
  <si>
    <t>Гараж ( квартира для участкового)</t>
  </si>
  <si>
    <t>Хозяйственная постройка (квартира для участкового)</t>
  </si>
  <si>
    <t>23:30:0703004:2445</t>
  </si>
  <si>
    <t>п.Веселовка, ул.Гвардейская,27</t>
  </si>
  <si>
    <t>Распоряжение главы Новотаманского СП от 09.01.2014 №7-р, МК 0118300010413000030 от 17.12.2013 г.,Распоряжение главы Новотаманского СП от 13.04.2018 №83-р</t>
  </si>
  <si>
    <t>23:30:0703004:2446</t>
  </si>
  <si>
    <t>Комплексная спортивная площадка п.Таманский ул Спортивная/Краснодарская (зем.участок пл.0,6 га</t>
  </si>
  <si>
    <t>п.Таманский ул Спортивная/Краснодарская</t>
  </si>
  <si>
    <t>0,6 га</t>
  </si>
  <si>
    <t>Итого по счету 108.55</t>
  </si>
  <si>
    <t>23:30:0703004:1481</t>
  </si>
  <si>
    <t>техпаспорт: инвентарный номер 35042 от 28.02.2014 г</t>
  </si>
  <si>
    <t>п. Артющенко (ул.Западная, Влсточная, Зеленая)</t>
  </si>
  <si>
    <t>п. Артющенко (ул.Западная)</t>
  </si>
  <si>
    <t>техпаспорт: инвентарный номер 35005 от 29.10.2013 г</t>
  </si>
  <si>
    <t>2069,5 п.м, глубина прокладки 2.0-2.2 м</t>
  </si>
  <si>
    <t>МФУ лазерное  А4Samsung SL-M2070</t>
  </si>
  <si>
    <t>МФУ лазерное KYOSERA FS-1025MFP (принтер ,сканер)</t>
  </si>
  <si>
    <t>МФУ лазерное KYOSERA M2040dn дуплекс АПД (без кабеля usb)</t>
  </si>
  <si>
    <t>Распоряжение администрации Новотаманского СП от 06.04.2018 №76-р</t>
  </si>
  <si>
    <t>Распоряжение администрации Новотаманского СП от 16.05.2018 №110-р</t>
  </si>
  <si>
    <t>Сплит система StarWind ТАС-12СНSА</t>
  </si>
  <si>
    <t>Автотранспортное средство LADA VESTA SW CROSS VIN ХТАGFK330JY197421</t>
  </si>
  <si>
    <t>ТН 248 от 23.04.18 ИП Ружейник Е.В.,Расоряжение Администрации Новотаманского СП от 04.05.2018 №105-р</t>
  </si>
  <si>
    <t>тн №ООА0000500 от 25.05.2018 ООО "ТемпАвтоКубань", распоряжение Администрации Новотаманского СП о постановке на баланс ОС от 04.06.18 №131-р</t>
  </si>
  <si>
    <t>Автодороги в пос. Прогресс</t>
  </si>
  <si>
    <t>Автодороги в пос. Таманский</t>
  </si>
  <si>
    <t>Автодороги в пос. Артющенко</t>
  </si>
  <si>
    <t>Автодороги в пос. Веселовка</t>
  </si>
  <si>
    <t>Итого по автодорогам п.Прогресс</t>
  </si>
  <si>
    <t>Итого по автодорогам п.Таманский</t>
  </si>
  <si>
    <t>Итого по автодорогам п.Веселовка</t>
  </si>
  <si>
    <t xml:space="preserve">Итого по автодорогам </t>
  </si>
  <si>
    <t>Всего по счету 101.30</t>
  </si>
  <si>
    <t>Горка Г-2 макси в пос.Артющенко</t>
  </si>
  <si>
    <t>Балансир Стандарт в пос.Артющенко</t>
  </si>
  <si>
    <t>Горка Стандарт в пос.Артющенко</t>
  </si>
  <si>
    <t>Качели Одинарные в пос. Артющенко</t>
  </si>
  <si>
    <t>Песочница Алладин в пос.Артющенко</t>
  </si>
  <si>
    <t>Карусель шестиместная в пос.Артющенко</t>
  </si>
  <si>
    <t>Щит в баскетбольным мячом в пос.Артющенко</t>
  </si>
  <si>
    <t>Брусья классические в пос.Артющенко</t>
  </si>
  <si>
    <t>Скамья для пресса пос.Артющенко</t>
  </si>
  <si>
    <t>Шведская стенка с перекладинами в пос. Артющенко</t>
  </si>
  <si>
    <t>Турник Семейный в пос.Артющенко</t>
  </si>
  <si>
    <t>Песочный городок Пьеро-2 в пос. Артющенко</t>
  </si>
  <si>
    <t>20.12.2018</t>
  </si>
  <si>
    <t>Постановление администрации Новотаанского СП от 25.12.2018 № 317, ИП Антонов Д.Ю. МК №87 от 14.11.2018</t>
  </si>
  <si>
    <t>Газораспред сеть в границах улиц Шоссейной,Центральной, Скифской,Виноградной  в пос. Веселовка</t>
  </si>
  <si>
    <t xml:space="preserve"> границы улиц Шоссейной,Центральной, Скифской,Виноградной  в пос. Веселовка</t>
  </si>
  <si>
    <t>счет 101.12  Нежилые помещения (здания и сооружения) – недвижимое имущество учреждения</t>
  </si>
  <si>
    <t xml:space="preserve"> Компьютер в комплекте  (Монитор Filips 193V5LSB2+Систем.блок Intel Celeron)</t>
  </si>
  <si>
    <t>Распоряжение администрации Новотаманского СП №306 от 30.11.2018 года, т/н Полозков А.В. Договор 1214 от 26.11.2018</t>
  </si>
  <si>
    <t>тревожная кнопка</t>
  </si>
  <si>
    <t>Распоряжение администрации Новотаманского сельского поселения Темрюкского района № 74-р от 03.04.2018г.</t>
  </si>
  <si>
    <t>проектор портативный ThundeaL T23K 2400 люмен 1280*720 HD, HDMI, VGA, USB</t>
  </si>
  <si>
    <t>Распоряжение администрации Новотаманского сельского поселения Темрюкского района № 338-р от 26.12.2018г.</t>
  </si>
  <si>
    <t>электрическая станция WERT G 8000 D</t>
  </si>
  <si>
    <t>Моноблок Acer Aspire Z 1650 18.5" Н</t>
  </si>
  <si>
    <t>автоматическая пожарная сигнализация и система оповещения людей о пожаре (холл)</t>
  </si>
  <si>
    <t>Распоряжение администрации Новотаманского сельского поселения Темрюкского района № 73-р от 03.04.2018г.</t>
  </si>
  <si>
    <t>Компьютер (моноблок Asus V222GAK-BA076T 21.5'' FHD Pen J5005/4Gb/500Gb/HD/WiFi/Сam/W10/KB+m/black 90PT0211-M01380</t>
  </si>
  <si>
    <t>МФУ А4 Epson L222, 7/3, 5стр/мин, USB, 5760*1440dpi, C11CE56403</t>
  </si>
  <si>
    <t>Дом культуры  п. Прогресс</t>
  </si>
  <si>
    <t>4(субсидии на выполнение гос. задания)</t>
  </si>
  <si>
    <t>сейф бухгалтерский Меткон, МБ-19К</t>
  </si>
  <si>
    <t>счет 101.28. "Прочие основные средства- особо ценное движимое имущество учреждения"</t>
  </si>
  <si>
    <t>итого: 4.101.28</t>
  </si>
  <si>
    <t>Итого: 4.101.28.</t>
  </si>
  <si>
    <t>Итого: 4.101.28</t>
  </si>
  <si>
    <t>Всего:4.101.28</t>
  </si>
  <si>
    <t>Итого:2.101.28</t>
  </si>
  <si>
    <t>Всего:2.101.28</t>
  </si>
  <si>
    <t>Всего: сч.101.28</t>
  </si>
  <si>
    <t>счет 101.38 "Прочие основные средства- иное движимое имущество"</t>
  </si>
  <si>
    <t>Книжная продукция п. Прогресс от 20.03.2018 (3 ед.)</t>
  </si>
  <si>
    <t>Распоряжение администрации Новотаманского сельского поселения Темрюкского района № 57-р от 20.03.2018г.</t>
  </si>
  <si>
    <t>Книжная продукция п. Прогресс от 13.11.2018 (3 ед.)</t>
  </si>
  <si>
    <t>Распоряжение администрации Новотаманского сельского поселения Темрюкского района № 280-р от 13.11.2018г.</t>
  </si>
  <si>
    <t>Итого:4.101.38</t>
  </si>
  <si>
    <t>Книжная продукция п. Таманский от 20.03.2018 (5 ед.)</t>
  </si>
  <si>
    <t>Книжная продукция п. Таманский от 13.11.2018 (60 ед.)</t>
  </si>
  <si>
    <t>Итого: 4.101.38</t>
  </si>
  <si>
    <t>Книжная продукция п. Веселовка от 20.03.2018 (4 ед.)</t>
  </si>
  <si>
    <t>Книжная продукция п. Веселовка от 13.11.2018 (56 ед.)</t>
  </si>
  <si>
    <t>Итого: сч. 4.101.38</t>
  </si>
  <si>
    <t>Акт приема передачи от 20.10.2006 "СК-Регион"</t>
  </si>
  <si>
    <t>МК №8 от 05.11.2008 ООО СК-Регион</t>
  </si>
  <si>
    <t>Акт о приемке выполненых работ 01/05 от 21.03.2008 г ООО Брандмейстер, распоряжение администрации Новотаманского сельского поселения Темрюкского района от 07.12.2016 № 527,№335-р от 25.12.2018 о дооборудовании автоматической пожарной сигнализации</t>
  </si>
  <si>
    <t>Постановление администрации Новотаманского СП №327 от 28.12.2018 года о включении в состав муниципальной собственности</t>
  </si>
  <si>
    <t>ИТОГО</t>
  </si>
  <si>
    <t>Протяженность 4516,0 м, площадь полосы отвода земли 3,61 га</t>
  </si>
  <si>
    <t>среднесписочная численность работников(для муниципальных учреждений и муниципальных унитарных предприятий) (чел)</t>
  </si>
  <si>
    <t>п.Веселовка, ул. Гвардейская,27</t>
  </si>
  <si>
    <t>23:30:0703004:740</t>
  </si>
  <si>
    <t>моноблок LENOVO S200z 19,5 Intel Pentium J3710 4 гб, 500 гб Intel HD Graphics 40</t>
  </si>
  <si>
    <t>Компьютер  в комплекте (Системный блок IRU Office 110MT INTEL Celeron J3355 2 ГГ</t>
  </si>
  <si>
    <t>Распоряжение от 07.03.2019 №41-р, товарная накладная №0358767 от 07.03.19 СИТИЛИНК ООО</t>
  </si>
  <si>
    <t>Сплит система Oasis OT-09</t>
  </si>
  <si>
    <t>Кресло МЕТТА LK-14CH, кожа, хром черное</t>
  </si>
  <si>
    <t>Шкаф картотечный AFC-03,1020*467*630, 3 ящика</t>
  </si>
  <si>
    <t>Книжная продукция п. Прогресс от 27.02.2019 (18 ед.)</t>
  </si>
  <si>
    <t>Книжная продукция п. Таманский от 27.02.2019 (35 ед.)</t>
  </si>
  <si>
    <t>Красная книга Краснодарского края</t>
  </si>
  <si>
    <t>Джип на пружине пос. Веселовка ул.Гвардейская</t>
  </si>
  <si>
    <t xml:space="preserve">Качели одноместные (пос.Веселовка ул.Гвардейская) </t>
  </si>
  <si>
    <t xml:space="preserve">Качель 2-х местная </t>
  </si>
  <si>
    <t>Договор №83 от 10.04.2000, свидетельство о государственной регистрации права серия 23-АА №686497 от 19.09.2002 в оперативное управление, 16.10.2006 по распоряжению главы МО Темрюкский район №1122 от 16.10.2006 передача имущества безвозмездно, распоряжение 145-р 30.12.08 об увеличении балансовой стоимости-830504,00. Распоряжение №286-р от 25.11.14 об изъятии и снятии с баланса Администрации и передачав МКУ ПЭС Новотаманского СП, акт приема передачи от 1.01.15 из Администрации Новот.СП в МКУ ПЭС,№266-р от 23.12.2019 года "О передаче капитальных вложений в объект ОС "</t>
  </si>
  <si>
    <t>тн 261 от 03.07.2018 ИП Ружейник Е.В., распоряжение Администрации Новотамаснкого СП от 13.07.18 №168-р, Модернизация по распоряжению администрации Новотаманского СП  112-р от 12.07.2019 года</t>
  </si>
  <si>
    <t>Охранная сигнализация</t>
  </si>
  <si>
    <t>Распоряжение администрации Новотаманского СП №270-р от 23.12.2019,ООО "Феникс"Договор от 02.12.2019 № 111/19-м</t>
  </si>
  <si>
    <t>Охранное видеонаблюдение</t>
  </si>
  <si>
    <t>Распоряжение администрации Новотаманского СП №112-р от 12.07.2019</t>
  </si>
  <si>
    <t>Сплит система Oasis OT-10</t>
  </si>
  <si>
    <t>Электростанция (генератор) ЭТАЛОН SPG 3800</t>
  </si>
  <si>
    <t>Распоряжение администрации Новотаманского СП №259-р от 17.12.2019,  РОСХИМТРЕЙД ООО по договору пожертвования от 07.11.2019 № бн</t>
  </si>
  <si>
    <t>Распоряжение администрации Новотаманского СП №47-р от 12.03.2019 г,Вектор ООО тн №1713 от 27.02.2019 г</t>
  </si>
  <si>
    <t>Распоряжение администрации Новотаманского СП №81-р от 21.05.2019 года,ИП Чуева Лейла Маметовна ТН №664 от 15.05.20198 г</t>
  </si>
  <si>
    <t>МФУ лазерный KYOCERA Ecosys M5526cdn-A4.  цветной, лазерный белый</t>
  </si>
  <si>
    <t>СИТИЛИНК ООО ТН№G0363976 от 05.12.19, распоряжение администрации Новотаманского СП от 05.12.19 №237-р</t>
  </si>
  <si>
    <t>Балансир одинарный в пос. Таманский (Спортивная/Пролетарская)</t>
  </si>
  <si>
    <t>ДИК Юпитер,воркаут,балансир,качель,карусель,песочница,урна,лавка в пос.Веселовка</t>
  </si>
  <si>
    <t>ДИК Юпитер,воркаут,балансир,качель,карусель,песочница,урна,лавка в пос.Прогресс</t>
  </si>
  <si>
    <t>Игровой комплекс "Нептун" в пос.Таманский ул.Спортивная/Пролетарская</t>
  </si>
  <si>
    <t xml:space="preserve">Карусель шестиместная в пос. Таманский (ул Спортивная/Пролетарская) </t>
  </si>
  <si>
    <t>Качалка на пружине  "Мотоцикл" в пос. Веселовка</t>
  </si>
  <si>
    <t>Качалка на пружине  "Мотоцикл" в пос. Прогресс</t>
  </si>
  <si>
    <t>Качалка на пружине "Дельфин" в пос. Прогресс</t>
  </si>
  <si>
    <t>Качалка на пружине "Дельфин" в пос.Веселовка</t>
  </si>
  <si>
    <t>Качалка на пружине "Лошадка" в пос. Прогресс</t>
  </si>
  <si>
    <t>Качалка на пружине "Лошадка" в пос.Веселовка</t>
  </si>
  <si>
    <t>Качалка на пружине "Лошадка" в пос.Таманский ул.Спортивная/ Пролетарская</t>
  </si>
  <si>
    <t>Качалка на пружине "Мотоцикл" в пос.Таманский ул.Спортивная/ Пролетарская</t>
  </si>
  <si>
    <t>Лавка в пос. Таманский ул.Спортивная/ Пролетарская)_1</t>
  </si>
  <si>
    <t>Лавка в пос. Таманский ул.Спортивная/ Пролетарская)_2</t>
  </si>
  <si>
    <t>Лавка в пос. Таманский ул.Спортивная/ Пролетарская)_3</t>
  </si>
  <si>
    <t>Лавка в пос. Таманский ул.Спортивная/ Пролетарская)_4</t>
  </si>
  <si>
    <t>Остановочный павильон в пос. Таманский ул.Ленина</t>
  </si>
  <si>
    <t>Остановочный павильон на ул.Сосновая пос.Таманский</t>
  </si>
  <si>
    <t>Песочница в пос. Таманский (ул.Спортивная/Пролетарская)</t>
  </si>
  <si>
    <t>Уличное освещение пос.Артющенко ул.Западная</t>
  </si>
  <si>
    <t>Урна для ТБО на детской площадке пос.Таманский (ул.Сосновая)_1</t>
  </si>
  <si>
    <t>Урна для ТБО на детской площадке пос.Таманский (ул.Сосновая)_2</t>
  </si>
  <si>
    <t>Урна для ТБО на детской площадке пос.Таманский (ул.Спортивная/Пролетарская)_1</t>
  </si>
  <si>
    <t>Урна для ТБО на детской площадке пос.Таманский (ул.Спортивная/Пролетарская)_2</t>
  </si>
  <si>
    <t>Урна для ТБО на детской площадке пос.Таманский (ул.Спортивная/Пролетарская)_3</t>
  </si>
  <si>
    <t>Урна для ТБО на детской площадке пос.Таманский (ул.Спортивная/Пролетарская)_4</t>
  </si>
  <si>
    <t>Распоряжение администрации Новотаманского сельского поселения от 30.08.2019 года №148-р</t>
  </si>
  <si>
    <t>Распоряжение администрации Новотаманского сельского поселения от 30.10.2019 года №199-р</t>
  </si>
  <si>
    <t>Распоряжение администрации Новотаманского сельского поселения от 12.08.2019 №136-р</t>
  </si>
  <si>
    <t>Распоряжение администрации Новотаманского сельского поселения от 12.12.2019 года №252-р</t>
  </si>
  <si>
    <t>Комп.в сборе(сис.блок IRU Office110МТ ЖК-мон.Samsung SuncMaster B1930N,широкофор</t>
  </si>
  <si>
    <t>Принтер Canon PIXMA TS304</t>
  </si>
  <si>
    <t>МФУ (многофункциональное устройство) Ricoh</t>
  </si>
  <si>
    <t>Моноблок LENOVO IdeaCentre 520-24-ARR.23.8.AMD Ruzen  2200GE.4ГБ,1000ГБ закупки</t>
  </si>
  <si>
    <t>Моноблок LENOVO IdeaCentre 520-24-ARR.23.8.AMD Ruzen  2200GE.4ГБ,1000ГБ имущ.отд</t>
  </si>
  <si>
    <t>Моноблок LENOVO IdeaCentre 520-24-ARR.23.8.AMD Ruzen  2200GE.4ГБ,1000ГБ юр.отдел</t>
  </si>
  <si>
    <t>Распоряжение администрации Новотаманского СП  от 01.03.19 №36-р, акт ОАОО-00003 от 01.03.19</t>
  </si>
  <si>
    <t>Распоряжение администрации Новотаманского СП  №36-р от 01.03.2019</t>
  </si>
  <si>
    <t>Распоряжение администрации Новотаманского СП  №162 от 20.09.2019</t>
  </si>
  <si>
    <t>Распоряжение администрации Новотаманского СП№ 162 от 20.09.2019</t>
  </si>
  <si>
    <t>Распоряжение администрации Новотаманского СП №169 от 25.09.2019 года</t>
  </si>
  <si>
    <t>Компьютер LENOVO V530-15ARR. AMD Ryzen 5 2400G.+Монитор BenQ (в кассу)</t>
  </si>
  <si>
    <t>Распоряжение администрации Новотаманского СП от 25.09.2019 года №169-р</t>
  </si>
  <si>
    <t>Метал. мебель  AIKO SL-150/ЗТ шкаф для бумаг 3 отделения 460*340*1490</t>
  </si>
  <si>
    <t xml:space="preserve">Метал.мебель Р-ШАМ11 шкаф для бумаг 850*500*1860 </t>
  </si>
  <si>
    <t>Распоряжение администрации Новотаманского СП №269-р от 23.12.2019</t>
  </si>
  <si>
    <t>Распоряжение администрации Новотаманского СП №269-р от 23.12.2020</t>
  </si>
  <si>
    <t>23:30:0703006:49</t>
  </si>
  <si>
    <t>11829+/-76 кв.м</t>
  </si>
  <si>
    <t>23:30:0703004:2452</t>
  </si>
  <si>
    <t>Арочный металлодетектор                          "Феникс-06"</t>
  </si>
  <si>
    <t>Распоряжение администрации Новотаманского сельского поселения Темрюкского района № 124-р от 30.07.2019г.</t>
  </si>
  <si>
    <t>Ноутбук Lenovo V130-15IKB 15/6''FHD Pen 4417U/4Gb/500Gb/Intel HD 610/DVD-RW/WiFi</t>
  </si>
  <si>
    <t>Распоряжение администрации Новотаманского сельского поселения Темрюкского района № 260-р от 17.12.2019г.</t>
  </si>
  <si>
    <t xml:space="preserve">Behringer MPA40BT-PRO Акустическая система, переносная, аккумулятор, ручка </t>
  </si>
  <si>
    <t>Распоряжение администрации Новотаманского сельского поселения Темрюкского района № 275-р от 24.12.2019г.</t>
  </si>
  <si>
    <t>Теннисный стол WIPS для помещений, складной, усиленное игровое поле Royal, на роликах (СТ-ПРУ)</t>
  </si>
  <si>
    <t>Распоряжение администрации Новотаманского сельского поселения Темрюкского района № 163-р от 20.09.2019г.</t>
  </si>
  <si>
    <t>Распоряжение администрации Новотаманского сельского поселения Темрюкского района № 32-р от 27.02.2019г.</t>
  </si>
  <si>
    <t>Распоряжение администрации Новотаманского сельского поселения Темрюкского района № 54-р от 28.03.2019г.</t>
  </si>
  <si>
    <t>Книжная продукция п. Прогресс от 31.12.2019 (2 ед.)</t>
  </si>
  <si>
    <t>Распоряжение администрации Новотаманского сельского поселения Темрюкского района № 289-р от 31.12.2019г.</t>
  </si>
  <si>
    <t>Книжная продукция п. Прогресс от 31.12.2018 (4 ед.)</t>
  </si>
  <si>
    <t>Книжная продукция п. Прогресс от 31.12.2019 (7 ед.)</t>
  </si>
  <si>
    <t>Книжная продукция п. Таманский от 31.12.2019 (2 ед.)</t>
  </si>
  <si>
    <t>Книжная продукция п. Таманский от 31.12.2018 (4 ед.)</t>
  </si>
  <si>
    <t>Книжная продукция п. Таманский от 31.12.2019 (9 ед.)</t>
  </si>
  <si>
    <t>Книжная продукция п. Веселовка от 27.02.2019 (25 ед.)</t>
  </si>
  <si>
    <t>Книжная продукция п. Веселовка от 31.12.2019 (2 ед.)</t>
  </si>
  <si>
    <t>Книжная продукция п. Веселовка от 31.12.2018 (4 ед.)</t>
  </si>
  <si>
    <t>Книжная продукция п. Веселовка от 31.12.2019 (9 ед.)</t>
  </si>
  <si>
    <t>23:30:0701002:182823-01,44-2,14.2002-407, свидетельство о госрегистрации серия 23-АА №686497 от 18.09.2002</t>
  </si>
  <si>
    <t>23:30:0701002:1948</t>
  </si>
  <si>
    <t>23:30:0701002:1943</t>
  </si>
  <si>
    <t>45,4 кв.м</t>
  </si>
  <si>
    <t>распоряжение главы МО Темрюкский район от 16.10.2006 №1121 О передаче МУП ЖКХ Бугаз, в том числе имущество МУП ЖКХ Бугаз,распоряжение №16-р от 20.03.07 о передаче из ЖКХ Бугаз в Администрацию Новотаманского СП,Распоряжение 137-р от 08.12.08 об увеличении ,Распоряжение администрации Новотаманского СП "О модернизации уличного освещения" от 12.12.2019 №250-р</t>
  </si>
  <si>
    <t>Всего по казне недвижимое имущество 108.51</t>
  </si>
  <si>
    <t>30.08.2019 года</t>
  </si>
  <si>
    <t>30.10.2019 года</t>
  </si>
  <si>
    <t>12.08.2019 года</t>
  </si>
  <si>
    <t>12.12.2019 года</t>
  </si>
  <si>
    <t>3,5 га</t>
  </si>
  <si>
    <t>п. Прогресс, ул.Мартыненко</t>
  </si>
  <si>
    <t>23:30:0701002:2326</t>
  </si>
  <si>
    <t>23:30:0701002:2325</t>
  </si>
  <si>
    <t>2,4 га</t>
  </si>
  <si>
    <t>23:30:0000000:383 свидетельство от 20.12.2012 23-АЛ №244745, рег.запись 23-23-44/109/2012-469, кадастровый паспорт 2343/12/12-742456 от 29.10.2012</t>
  </si>
  <si>
    <t>________________</t>
  </si>
  <si>
    <t>_______________</t>
  </si>
  <si>
    <t>0,24 км</t>
  </si>
  <si>
    <t>Распоряжение главы МО Темрюкский район №1157 от 20.10.2006 г,акт приема передачи от 20.10.2006 г., распоряжение   администрации Новотаманского сельского поселения №12-р от 15.01.2020 года об изменение протяженности</t>
  </si>
  <si>
    <t>Распоряжение Новотаманского СП Темрюкского района от 14.07.2009 года №81-р</t>
  </si>
  <si>
    <t>На осовании письма В-140/01-6269/11-24 от 27.06.2011 г. передано из МОТР в собственность Новотаманского СП</t>
  </si>
  <si>
    <t>Договор 11/204 от 23.03.2011 Рос-элком</t>
  </si>
  <si>
    <t>Компьютер в компл.(Процессор AMD Athlon(tm) IIX2 250 (монитор 17 TFT LG - 1730)</t>
  </si>
  <si>
    <t>Компьютер в комплекте (процессор Intel(R) Core TMi5-4430 CPU @3.00GHz)</t>
  </si>
  <si>
    <t>Компьютер  в комплекте (Intel (R) Pentium(R) CPU G2130.+монитор)</t>
  </si>
  <si>
    <t>Распоряжение 1122-р от 16.10.2006 года о передаче имущества из МОТР в Новотаманское СП,Распоряжение администрации от 20.09.18 №235-р о комплектации ОС</t>
  </si>
  <si>
    <t>5,18 га</t>
  </si>
  <si>
    <t xml:space="preserve">п. Таманский ул Ленина площадь </t>
  </si>
  <si>
    <t>23:30:0701002:2327</t>
  </si>
  <si>
    <t>305+/-3,50 кв.м</t>
  </si>
  <si>
    <t>37380 кв.м</t>
  </si>
  <si>
    <t>8491 кв.м</t>
  </si>
  <si>
    <t>25.06.2020</t>
  </si>
  <si>
    <t xml:space="preserve">акт №9 от 08.12.2011 года ОАО ИТРКК", распоряжение №120-р от 25.06.2020 года Новотаманского СП,решения LII сесиии II созыва Совета Новотаманского сельского поселения Темрюкского района №253 от 05 апреля 2013 года «Об утверждении генерального плана Новотаманского сельского поселения Темрюкского района Краснодарского края» </t>
  </si>
  <si>
    <t>Муниципальный контракт 17 от 11.10.2012 ООО "Модуль-Электро АВР №1 от 5.12.2012г.НМУ Горсвет договор 10 от 26.06.2013 г</t>
  </si>
  <si>
    <t>824 м</t>
  </si>
  <si>
    <t>компьютер АСЕR Veriton ES2730G, Intel Core i5 8400,DDR4 8ГБ (SSD),Intel UHD Graf</t>
  </si>
  <si>
    <t>СИТИЛИНК ООО ТН№G0896445 от 31.03.2020, распоряжение администрации Новотаманского СП от 06.04.2020 №58-р</t>
  </si>
  <si>
    <t xml:space="preserve">Сплит системы Scarlett SC-AC0713X/AС0713Y_1 </t>
  </si>
  <si>
    <t xml:space="preserve">Сплит системы Scarlett SC-AC0913X/AС0913Y </t>
  </si>
  <si>
    <t>Распоряжение администрации Новотаманского СП №113-р от 15.06.2020,  т/н 2 от11.06.2020 дог. 02.04-17/68от 09.06.2020 без НДС</t>
  </si>
  <si>
    <t>Автомобиль Nissan Almera легковой</t>
  </si>
  <si>
    <t>распоряжение Администрации Новотаманского СП о постановке на баланс ОС от 21.01.2020  №15-Р</t>
  </si>
  <si>
    <t>МФУ (принтер, копир, сканер) Brother OCP-7057(USB 2.0 2400*600 dpi 10000)</t>
  </si>
  <si>
    <t>МФУ (монохромный ,лазерный принтер,копир,планшетный сканер)Canon i-SENSYS MF2013</t>
  </si>
  <si>
    <t>Пожарный гидрант 1 м (ул.Краснодарская в пос. Таманский)</t>
  </si>
  <si>
    <t xml:space="preserve">МФУ Xerox B205 «3 в 1»,А4,30 стр. в минуту, 30000 стр. в месяц </t>
  </si>
  <si>
    <t>гидрант h=1,5 м с подставкой ППС-200_1</t>
  </si>
  <si>
    <t>гидрант h=1,5 м с подставкой ППС-200_2</t>
  </si>
  <si>
    <t>гидрант h=1,5 м с подставкой ППС-200_3</t>
  </si>
  <si>
    <t>гидрант h=1,5 м с подставкой ППС-200_4</t>
  </si>
  <si>
    <t>Распоряжение №123-р от 25.06.2020 о постановке в казну</t>
  </si>
  <si>
    <t>Спортивный комплекс с лавкой для пресса и двумя турниками</t>
  </si>
  <si>
    <t>Спортивный комплекс с лестницей, двумя турниками с брусьями</t>
  </si>
  <si>
    <t>Распоряжение №122-р от 25.06.2020 о постановке в казну</t>
  </si>
  <si>
    <t>Распоряжение главы МО Темрюкский район №1157 от 20.10.2006 г,акт приема передачи от 20.10.2006 г., распоряжение №175-р от 21.10.2020 "Об увеличении стоимости в связи с реконструкцией"</t>
  </si>
  <si>
    <t>МФУ А4 BrotherDCR-L2540DNR, 30 стр./мин,32 Мb. USB,дуплекс,автодатчик, сеть</t>
  </si>
  <si>
    <t>Распоряжение администрации Новотаманского СП "О внесении изменений в реестр муниципальной собственности и закреплении на праве опретивного управления в МКУ ЦБ"173-р от 15.10.2020 года</t>
  </si>
  <si>
    <t>Территория памятника "Братская могила советских воинов (памятник "Алеша")"</t>
  </si>
  <si>
    <t>МФУ-А4 Canon ISensys MF643Cdw 21стр/мин, USB сеть WiFi сенсорный ЖН экран 1Gb</t>
  </si>
  <si>
    <t>Распоряжение администрации Новотаманского СП №238-р от 25.12.2020,  т/н745 от 24.12.2020 ООО Омега</t>
  </si>
  <si>
    <t>водонагреватель  Ariston ABS PRO1 R INOX ABS SLIM 30V</t>
  </si>
  <si>
    <t>Распоряжение администрации Новотаманского СП №234-р от 25.12.2020,  т/н7983 от 23.12.2020ИП Верхотуров Александр Юрьевич</t>
  </si>
  <si>
    <t>Компьютер в комплекте (сист.блок Intel Core I3 10100/LGA+монитор АОС Value Line)</t>
  </si>
  <si>
    <t>Распоряжение администрации Новотаманского СП №234-р от 25.12.2020,  т/н808 от 22.12.2020 ИП Полозков Анатолий Васильевич</t>
  </si>
  <si>
    <t xml:space="preserve">Бактерицидный рециркулятор plon модель 1.0 </t>
  </si>
  <si>
    <t>Распоряжение администрации Новотаманского СП №221-р от 21.12.2020,  т/н43/2020 от11.12.2020 ТЭДЭМ ООО</t>
  </si>
  <si>
    <t>Шкаф архивный 2-х дверный Практик АМ-1891,915*458*1830</t>
  </si>
  <si>
    <t>Распоряжение администрации Новотаманского СП №221-р от 21.12.2020 года,МОСКАНЦ ООО от 16.12.2020 тн 02/R266</t>
  </si>
  <si>
    <t xml:space="preserve">ноутбук ASUS X509JB 15.6  </t>
  </si>
  <si>
    <t>Принтер А3+Epson L1300.15/5.5 стр/мин. USB 5760*1440 dpi C11CD81402</t>
  </si>
  <si>
    <t>Распоряжение администрации Новотаманского СП №161-р от 23.09.2020,  т/н363 от 08.09.2020 ООО Омега</t>
  </si>
  <si>
    <t>Распоряжение администрации Новотаманского СП №201-р от 30.11.2020, ИП Ружейник Елена Владимировна тнУТ-772 от 25.11.2020</t>
  </si>
  <si>
    <t>Проектор мультимедийный ASER X 118HP DLP/3D/800*600/4000Lm/4 с кабелем HDMI 4.5м</t>
  </si>
  <si>
    <t>Распоряжение администрации Новотаманского СП №135-р от 20.07.2020 года</t>
  </si>
  <si>
    <t>Распоряжение администрации Новотаманского СП №223-р от 21.12.2020 года</t>
  </si>
  <si>
    <t>Акустическая система 115Д</t>
  </si>
  <si>
    <t>акт ввода в эксплуатацию от 27.12.2006 № 11</t>
  </si>
  <si>
    <t>акт ввода в эксплуатацию от 27.12.2006 № 12</t>
  </si>
  <si>
    <t>акт ввода в эксплуатацию от 27.12.2006 № 9</t>
  </si>
  <si>
    <t>акт ввода в эксплуатацию от 27.12.2006 № 10</t>
  </si>
  <si>
    <t>акт ввода в эксплуатацию от 23.12.2006 № 5</t>
  </si>
  <si>
    <t>Фотоаппарат Nikon CoolPix B500 красный</t>
  </si>
  <si>
    <t>Распоряжение администрации Новотаманского сельского поселения Темрюкского района № 152-р от 26.08.2020г.</t>
  </si>
  <si>
    <t>система видеонаблюдения ДК Прогресс</t>
  </si>
  <si>
    <t>Распоряжение администрации Новотаманского сельского поселения Темрюкского района № 182-р от 27.10.2020г.</t>
  </si>
  <si>
    <t>оверлок Comfort 110</t>
  </si>
  <si>
    <t>Распоряжение администрации Новотаманского сельского поселения Темрюкского района № 232-р от 25.12.2020г.</t>
  </si>
  <si>
    <t>стиральная машина LG F1096MDS0, белая, 5,5 кг</t>
  </si>
  <si>
    <t>телевизор LED TCL 43” 43P717 стальной/Ultra HD/60Hz/DVB-T/DVB-T2/DVB-S/DVB-S2/US</t>
  </si>
  <si>
    <t>сплит-система «making Oasis everywhere» OT-7N</t>
  </si>
  <si>
    <t>МФУ А4 Canon Pixma G2411, ЖК-экран</t>
  </si>
  <si>
    <t>МФУ А4 Brother DCP-L2540DNR, 30стр/мин, 32Mb, USB, дуплекс, автоподатчик, сеть</t>
  </si>
  <si>
    <t>Моноблок Acer AS C22-820 21.5” FHD Pen J5040/4Gb/256Gb SSD/Intel HD 605/WiFi/BT/cam/W10H/Kb+m/silver DQ.BDZER.007</t>
  </si>
  <si>
    <t>световой прибор BS LIGHTING Led Combined Dream 002 светодиодный эффект</t>
  </si>
  <si>
    <t>система видеонаблюдения ДК Веселовка</t>
  </si>
  <si>
    <t>Распоряжение администрации муниципального образования Темрюкский район № 191-р от 20.03.2014г. Акт приема-передачи имущества от 20.03.2014 года. Распоряжение администрации Новотаманского сельского поселения Темрюкского района № 54-р от 25.03.2014г.</t>
  </si>
  <si>
    <t>система видеонаблюдения ДК Таманский</t>
  </si>
  <si>
    <t>Распоряжение администрации Новотаманского сельского поселения Темрюкского района № 183-р от 27.10.2020г.</t>
  </si>
  <si>
    <t>Футбольные ворота</t>
  </si>
  <si>
    <t>Распоряжение администрации Новотаманского сельского поселения Темрюкского района № 192-р от 20.11.2020г.</t>
  </si>
  <si>
    <t>Библиотечный фонд п. Веселовка (13-1=12 ед.)</t>
  </si>
  <si>
    <t>Библиотечный фонд п. Веселовка (6078-30= 6048 ед.)</t>
  </si>
  <si>
    <t>Библиотечный фонд п. Веселовка (131-7=124 ед.)</t>
  </si>
  <si>
    <t>Библиотечный фонд п. Веселовка (188-6=182 ед.)</t>
  </si>
  <si>
    <t xml:space="preserve">Книжная продукция (5 экз.) </t>
  </si>
  <si>
    <t>Книжная продукция п. Прогресс от 27.04.2020 (17 ед.)</t>
  </si>
  <si>
    <t>Распоряжение администрации Новотаманского сельского поселения Темрюкского района № 75-р от 22.04.2020г.</t>
  </si>
  <si>
    <t>Книжная продукция п. Таманский от 27.04.2020 (36 ед.)</t>
  </si>
  <si>
    <t>Библиотечный фонд п. Веселовка (64-50-2=12 ед.)</t>
  </si>
  <si>
    <t>Библиотечный фонд п. Веселовка (39-1=38 ед.)</t>
  </si>
  <si>
    <t>Книжная продукция п. Веселовка  (32-2=30 ед.)</t>
  </si>
  <si>
    <t>Книжная продукция (7 экз.)</t>
  </si>
  <si>
    <t>Книжная продукция п. Веселовка от 27.04.2020 (22 ед.)</t>
  </si>
  <si>
    <t xml:space="preserve"> Счет 103.11 "Земля Администрация Новотаманского сельского поселения Темрюкского района"</t>
  </si>
  <si>
    <t>11406+/-37 кв.м.</t>
  </si>
  <si>
    <t>Полусфера бетонная (500*300) индивидуальный проект-21 шт.</t>
  </si>
  <si>
    <t>Распоряжение администрации Новотаманского сельского поселения от 20.08.2020 года №149-р</t>
  </si>
  <si>
    <t>Распоряжение администрации Новотаманского сельского поселения от 25.09.2020 года №165-р</t>
  </si>
  <si>
    <t>Полусфера бетонная (500*300) индивидуальный проект в кол-ве 8 шт.</t>
  </si>
  <si>
    <t>Распоряжение администрации Новотаманского сельского поселения от 19.11.2020 года №189-р</t>
  </si>
  <si>
    <t>Наружное освещение прожекторами " Территория памятника Алеша"</t>
  </si>
  <si>
    <t>Распоряжение администрации Новотаманского сельского поселения от 20.11.2020 года №198-р</t>
  </si>
  <si>
    <t>Карусель 6-местная (пос. Таманский, ул.Ленина/Маяковского)</t>
  </si>
  <si>
    <t>Распоряжение администрации Новотаманского сельского поселения от 20.11.2020 года №194-р</t>
  </si>
  <si>
    <t>Карусель 6-местная (пос. Прогресс, ул.Лиманная/Таманская)</t>
  </si>
  <si>
    <t>Горка  средняя (пос. Таманский ул. Ленина/Маяковского)</t>
  </si>
  <si>
    <t>Горка  средняя (пос. Прогресс ул. Лиманная/Таманская)</t>
  </si>
  <si>
    <t>Качели двойные (пос. Таманский ул. Ленина/Маяковского)</t>
  </si>
  <si>
    <t>Качели двойные (пос. Прогресс ул. Лиманная/Таманская)</t>
  </si>
  <si>
    <t>Качалка-балансир (пос. Таманский ул. Ленина/Маяковского)</t>
  </si>
  <si>
    <t>Качелка-балансир (пос. Прогресс ул. Лиманная/Таманская)</t>
  </si>
  <si>
    <t>Песочница (пос. Таманский ул. Ленина/Маяковского)</t>
  </si>
  <si>
    <t>Песочница (пос. Прогресс ул. Лиманная/Таманская)</t>
  </si>
  <si>
    <t>Шведская стенка (пос. Таманский ул. Ленина/Маяковского)</t>
  </si>
  <si>
    <t>Шведская стенка (пос. Прогресс ул. Лиманная/Таманская)</t>
  </si>
  <si>
    <t>Лавка уличная (пос. Таманский ул. Ленина/Маяковского)</t>
  </si>
  <si>
    <t>Лавка уличная (пос. Прогресс ул. Лиманная/Таманская)</t>
  </si>
  <si>
    <t>Урна уличная (пос. Таманский ул. Ленина/Маяковского)</t>
  </si>
  <si>
    <t>Урна уличная (пос. Прогресс ул. Лиманная/Таманская)</t>
  </si>
  <si>
    <t>Урна на объекте Терр. пам."Братская могила советских воинов (пам. Алеша") (МАФ) в кол-ве 5 шт.</t>
  </si>
  <si>
    <t>скамья на объекте «Терр пам."Братская могила советских воинов (памят. Алеша")МАФ в кол-ве 11 шт.</t>
  </si>
  <si>
    <t>Распоряжение администрации Новотаманского сельского поселения от 20.11.2020 года №195-р</t>
  </si>
  <si>
    <t>Фонари (наруж.осв) на Терр. пам."Братская могила советских воинов (пам. Алеша") в кол-ве 9 шт.</t>
  </si>
  <si>
    <t>Ограждение на детской площадке в пос. Артющенко</t>
  </si>
  <si>
    <t>Распоряжение администрации Новотаманского сельского поселения от 30.11.2020 года №206-р</t>
  </si>
  <si>
    <t>светильники под натриевую лампу ДНаТ для наружного освещения консольный ЖКУ 16-1,422 шт.</t>
  </si>
  <si>
    <t>светильники под натриевую лампу ДНаТ для наружного освещения консольный ЖКУ 16-1 в кол-ве 22 шт.</t>
  </si>
  <si>
    <t>светильники под натриевую лампу ДНаТ для наружного освещения консольный ЖКУ 16-1 в кол-ве 6 шт.</t>
  </si>
  <si>
    <t>распоряжение главы МО Темрюкский район от 16.10.2006 №1121 О передаче МУП ЖКХ Бугаз, в том числе имущество МУП ЖКХ Бугаз,,распоряжение №16-р от 20.03.07 о передаче из ЖКХ Бугаз в Администрацию Новотаманского СП,Распоряжение 137-р от 08.12.08 об увеличении балансовой стоимости,, МК 13 от 11.12.2008 ОАО НГТ-Энергия "Реконструкция уличного освещения" на сумму 469730,00, Распоряжение администрации Новотаманского СП "О модернизации уличного освещения" от 12.12.2019 №250-р,от 31.10.2019 №203,№210-р от 03.12.2020 года</t>
  </si>
  <si>
    <t>распоряжение главы МО Темрюкский район от 16.10.2006 №1121 О передаче МУП ЖКХ Бугаз, в том числе имущество МУП ЖКХ Бугаз,распоряжение №16-р от 20.03.07 о передаче из ЖКХ Бугаз в Администрацию Новотаманского СП,Распоряжение 137-р от 08.12.08 об увеличении балансовой стоимости, МК 11 от 08.12.2008 ОАО НГТ-Энергия" "Реконструкция уличного освещения в пос. Веселовка", Распоряжение администрации Новотаманского СП "О модернизации уличного освещения" от 12.12.2019 №250-р,№197-р от 20.11.2020 года, №210-р от 03.12.2020 года</t>
  </si>
  <si>
    <t>ДГК Скалодром (пос. Таманский ул. Ленина/Маяковского)</t>
  </si>
  <si>
    <t>Распоряжение администрации Новотаманского сельского поселения от 24.12.2020 года №230-р</t>
  </si>
  <si>
    <t>светильники ЖКУ-16-150-001 со стеклом IP-54 в кол-ве 143 шт.</t>
  </si>
  <si>
    <t>Распоряжение администрации Новотаманского сельского поселения от 24.12.2020 года №229-р</t>
  </si>
  <si>
    <t>ДИК Форт Пост (пос. Таманский напротив СДК)</t>
  </si>
  <si>
    <t>ДСК Спорт 3 (пос. Таманский напротив СДК)</t>
  </si>
  <si>
    <t>Детская карусель "Ромашка" (в пос. Таманский напротив СДК)</t>
  </si>
  <si>
    <t>Детские качели двухместные без спинки на цепях (пос. Таманский,напротив СДК)</t>
  </si>
  <si>
    <t>Качалка на пружине  "Петушок" (в пос. Прогресс ул. Лиманная/Таманская)</t>
  </si>
  <si>
    <t>Качалка на пружине  "Петушок" (в пос. Таманский напротив СДК)</t>
  </si>
  <si>
    <t>Качалка на пружине  "Петушок" (в пос. Таманский ул. Ленина/Маяковского)</t>
  </si>
  <si>
    <t>Ограждение на детской площадке в пос. Прогресс</t>
  </si>
  <si>
    <t>Распоряжение администрации Новотаманского сельского поселения от 24.12.2020 года №231-р</t>
  </si>
  <si>
    <t>Песочница Ромашка (пос. Таманский напротив СДК)</t>
  </si>
  <si>
    <t>Качели двухместные Гнездо (пос. Таманский,напротив СДК)</t>
  </si>
  <si>
    <t>Качалка-балансир деревяная с резинкой (пос. Таманский напротив СДК)</t>
  </si>
  <si>
    <t>Качалка на пружине  "Черепашка"" (в пос. Таманский напротив СДК)</t>
  </si>
  <si>
    <t>Качалка на пружине  "Черепашка"" (в пос. Таманский укл. Ленина/ Маяковского)</t>
  </si>
  <si>
    <t>Качалка на пружине  "Черепашка"(в пос. Прогресс ул. Лиманная/Таманская)</t>
  </si>
  <si>
    <t>ДГК Скалодром (пос. Таманский напротив СДК)</t>
  </si>
  <si>
    <t>Скамейка Лофт 1,5 м без спинки (темная) в кол-ве 17 штук</t>
  </si>
  <si>
    <t>Распоряжение администрации Новотаманского сельского поселения от 25.12.2020 года №233-р</t>
  </si>
  <si>
    <t>Колодец ж/б(кольцо ,плита ,люк ) в Веселовка ул.Черноморская/Гвардейская</t>
  </si>
  <si>
    <t>Распоряжение администрации Новотаманского сельского поселения от 25.12.2020 года №236-р</t>
  </si>
  <si>
    <t>Колодец ж/б(кольцо ,плита ,люк ) в Таманский ул. Ленина район ДК</t>
  </si>
  <si>
    <t>Урна мусорная Волна 380*360*480 мм  в кол-ве 14 штук</t>
  </si>
  <si>
    <t>Прожектор светодиодный ДО-30w 6400К 2700Лм IP65 черный в кол-ве 2 шт</t>
  </si>
  <si>
    <t>Распоряжение администрации Новотаманского сельского поселения от 28.12.2020 года №240-р</t>
  </si>
  <si>
    <t>Лавочки  (пос. Таманский стадион) в кол-ве 13 шт.</t>
  </si>
  <si>
    <t>Распоряжение администрации Новотаманского сельского поселения от 28.12.2020 года №241-р</t>
  </si>
  <si>
    <t>светильники ЖКУ-16-150-01 со стеклом в пос. Таманский в кол-ве 36 шт.</t>
  </si>
  <si>
    <t>светильники ЖКУ-16-250-01 со стеклом в пос. Таманский в кол-ве 7 шт.</t>
  </si>
  <si>
    <t>Прожектор светодиодный ДО-10w 6500К 800Лм IP65 в пос. Таманский в кол-ве 8 шт.</t>
  </si>
  <si>
    <t>Нежилое помещение (45,4 м2) п. Таманский, ул. Ленина, д. 16</t>
  </si>
  <si>
    <t>передача в оперативное управление в МКУ "Новотаманская ПЭС" на основании Постановления Новотаманского СП от  02.08.2021 года №204</t>
  </si>
  <si>
    <t>Щит  наружного освещения 1ф.пос.Веселовка ул. Черноморская/Школьная</t>
  </si>
  <si>
    <t>Распоряжение администрации Новотаманского СП №55-р от 16.04.2021 года</t>
  </si>
  <si>
    <t>Щит  наружного освещения 1ф.пос.Артющенко ул. Черноморская/Зеленая</t>
  </si>
  <si>
    <t>Щит  наружного освещения 1ф.пос.Веселовка ул. Северная,9</t>
  </si>
  <si>
    <t>Щит  наружного освещения 1ф.пос.Прогресс,ул. Степная,2</t>
  </si>
  <si>
    <t>Щит  наружного освещения 1ф.пос.Таманский ул. Сосновая,7</t>
  </si>
  <si>
    <t>Щит  наружного освещения 1ф.пос.Таманский ул. Театральная,15</t>
  </si>
  <si>
    <t>Щит  наружного освещения 1ф.пос.Таманский ул. Черноморская,23</t>
  </si>
  <si>
    <t>Щит  наружного освещения 3ф.пос. Веселовка ((ул. Босфорская/Мичурина)</t>
  </si>
  <si>
    <t>Щит  наружного освещения 3ф.пос. Веселовка (ул. Гвардейская/Школьная)</t>
  </si>
  <si>
    <t>Щит  наружного освещения 3ф.пос. Веселовка (ул. Новая/Черноморская)</t>
  </si>
  <si>
    <t>Щит  наружного освещения 3ф.пос.Прогресс ул. Лиманная,15</t>
  </si>
  <si>
    <t>Щит  наружного освещения 3ф.пос.Прогресс ул. Лиманная/ул.Гагарина</t>
  </si>
  <si>
    <t>Щит  наружного освещения 3ф.пос.Таманский Ленина,16</t>
  </si>
  <si>
    <t>Щит  наружного освещения 3ф.пос.Таманский Ленина,2</t>
  </si>
  <si>
    <t>Щит  наружного освещения 3ф.пос.Таманский ул. Таманская,2</t>
  </si>
  <si>
    <t>Щит  наружного освещения 3ф.пос.Таманский ул. Черноморская/Крымская</t>
  </si>
  <si>
    <t>Щит  наружного освещения 3ф.пос.Таманский ул.Каминского/Олимпийская</t>
  </si>
  <si>
    <t>Щит  наружного освещения 3ф.пос.Таманский ул.Черноморская/Ленина</t>
  </si>
  <si>
    <t>моноблок  ASER Aspire C22-820.21.5 intel Pentium Silver J5040.4 ГБ .256ГБ SSD In</t>
  </si>
  <si>
    <t>Распоряжение администрации Новотаманского СП 06.07.2021 года №103-р</t>
  </si>
  <si>
    <t>МФУ А4 BrotherDCR-L2540DNR,30стр.мин,32 Мb.USB,дуплекс,автодатчик,сеть(вед.спец)</t>
  </si>
  <si>
    <t>Распоряжение Новотаманского СП "О закреплении на праве оперативного управления ОС" от 05.03.2021 №58-р</t>
  </si>
  <si>
    <t>Трактор Беларус 82.1.,госномер 6414 УК 23 2008 года</t>
  </si>
  <si>
    <t xml:space="preserve">Постановление Новотаманского СП от 15.03.2021 года №71 "О передаче муниципального имущества казны Новотаманского сельского поселения Темрюкского района в оперативное управление 
</t>
  </si>
  <si>
    <t>Трактор Беларус 82.1.,госномер 0903 ХЕ 23 2018 года,-завод.номер Y4R900Z01J1</t>
  </si>
  <si>
    <t>Прицеп тракторный самосвальный 2 ПТС-6,5 госномер 7576 ХЕ 23 2018 года</t>
  </si>
  <si>
    <t>Прицеп тракторный самосвальный 2 ПТС-4,5 модель 8549 госномер 8952 КН 23,2008 г</t>
  </si>
  <si>
    <t>Тракторный прицеп 2ПТС-4,5, госномер УН1877 23  (инв.ном.62)</t>
  </si>
  <si>
    <t xml:space="preserve">Постановление Новотаманского СП от 02.08.2021 года №204 "О передаче муниципального имущества казны Новотаманского сельского поселения Темрюкского района в оперативное управление 
</t>
  </si>
  <si>
    <t>Машина для коммун.хоз.ПУ-3,5 с функцией самозакачки и к-т для пожар 12.05.2020</t>
  </si>
  <si>
    <t>Автомобиль вакуумный марки, модель 28244Е,номер двигателя 534450К0099718</t>
  </si>
  <si>
    <t>Автомобиль КО-503В-2  (инв. номер в ЖКХ 77)</t>
  </si>
  <si>
    <t>Автомобиль ГАЗ-330232,2014 года выпуска,цвет белый,госномер Т396ОВ123</t>
  </si>
  <si>
    <t>Распоряжение от 14.09.2021 года №140-р  "О закреплении на праве оперативного управления и постановки на баланс ОС в МКУ "Новотаманская ПЭС" по договору дарения №2021-26.3-1892 от 08.09.2021 года ООО Абинский ЭлектроМетьаллург.завод</t>
  </si>
  <si>
    <t>Сплит система HAIER-12 TUNDRA (HSU-12HTT103/R2</t>
  </si>
  <si>
    <t>Распоряжение администрации Новотаманского СП от 12.07.2021 года №108-р</t>
  </si>
  <si>
    <t>МФУ А4 KYOSERA ECOSYS V2235dn.35кол-во/мин25-400%-1200dpi512MB1102VS3RU Общ.отд</t>
  </si>
  <si>
    <t>Распоряжение администрации Новотаманского СП от 29.06.2021 года №91-р</t>
  </si>
  <si>
    <t>МФУ А4 KYOSERA ECOSYS V2235dn.35кол-во/мин25-400%-1200dpi512MB1102VS3RU Нач.фин.</t>
  </si>
  <si>
    <t xml:space="preserve">газонокосилка на колесах Штиль RM 545.0 Т </t>
  </si>
  <si>
    <t>Распоряжение администрации Новотаманского СП от 31.05.2021 года №76-р</t>
  </si>
  <si>
    <t>Погрузчик ПБМ-800,2018 года</t>
  </si>
  <si>
    <t>Высоторез Штиль НТ С-Е 25 см/1,71 РМЗ 2020 года</t>
  </si>
  <si>
    <t>Кусторез Штиль  FS-450 LDM 300-3 2017 года</t>
  </si>
  <si>
    <t>Бензокоса Штиль FS-250 gsb 230-2 AutoCut С26-2 4134-200-0432,2020 год_1</t>
  </si>
  <si>
    <t>Бензокоса Штиль FS-250 gsb 230-2 AutoCut С26-2 4134-200-0432,2020 год_2</t>
  </si>
  <si>
    <t>Бензокоса Штиль FS-250 gsb 230-2 AutoCut С26-2 4134-200-0432,2020 год_3</t>
  </si>
  <si>
    <t>Кусторез Штиль 450 L DM 300-3(2), 2018 года</t>
  </si>
  <si>
    <t xml:space="preserve">Пила бензиновая Штиль MS-310V 18, 2018 года </t>
  </si>
  <si>
    <t xml:space="preserve">постановление администрации Новотаманского сельского поселения Темрюкского района от 15.03.2021 № 71 "О передаче муниципального имущества казны Новотаманского сельского поселения Темрюкского района в оперативное управление МКУ Новотаманская ПЭС" 
</t>
  </si>
  <si>
    <t xml:space="preserve">постановление администрации Новотаманского сельского поселения Темрюкского района от 02.08.2021 № 204 "О передаче муниципального имущества казны Новотаманского сельского поселения Темрюкского района в оперативное управление МКУ Новотаманская ПЭС" 
</t>
  </si>
  <si>
    <t>Мотоблок Нева МБ-2Б 7, 5,  (инв.номер ЖКХ78)</t>
  </si>
  <si>
    <t>Генератор АСПБТ-180-5 сварочный,(инв.номер ЖКХ 23)</t>
  </si>
  <si>
    <t>Разбрасыватель песка 1,83 м PS-200, 28.09.2018 г, инвент.н.БП-000009)</t>
  </si>
  <si>
    <t>Косилка-мульчирователь AGF-200, 2018 г.( инв. ЖКХ БП-000007)</t>
  </si>
  <si>
    <t>Плуг ПЛН-3-3,5 (инв.номер ЖКХ 73)</t>
  </si>
  <si>
    <t>Косилка ротационная КР-2,1 (инв. номер 65 в ЖКХ)</t>
  </si>
  <si>
    <t>Косилка роторная навесная  (инв.номер 70 в ЖКХ)</t>
  </si>
  <si>
    <t>Цистерна КО-503В 4м3 в сборе с крышками, 19.11.2019 года  (инв.ЖКХ 77)</t>
  </si>
  <si>
    <t>система видеонаблюдения на территории памятника «Братская могила советских воино</t>
  </si>
  <si>
    <t>Распоряжение администрации Новотаманского сельского поселения от 17.03.2021 №32-р"О внесение изменений в реестр муниципальной собственности Новотаманского сельского поселения Темрюкского района ,закреплении на праве собственности и постановке на баланс основное средство в казну Новотаманского сельского поселения Темрюкского района  "</t>
  </si>
  <si>
    <t>Скамейка "Волна 30" 1,5 м 3 штуки по цене 4660,00</t>
  </si>
  <si>
    <t>Скамейка "Дачная" 1,5 м 16 штук по 4165,00</t>
  </si>
  <si>
    <t>Урна "Волна"25 л 490*380*380 сталь 1 мм в количестве 13 шт по цене 2040,00</t>
  </si>
  <si>
    <t>Колонка КПА для установки на пожарный гидрант</t>
  </si>
  <si>
    <t>Распоряжение администрации Новотаманского СП 13.12.2021 года №189-р</t>
  </si>
  <si>
    <t>Локальная сеть в здании администрации</t>
  </si>
  <si>
    <t>ВСЕГО по счету 101.30</t>
  </si>
  <si>
    <t>Распоряжение Новотаманского СП Темрюкского района от 14.07.2009 года №81-р,149-р от 30.09.2021</t>
  </si>
  <si>
    <t>Распоряжение  администрации Новотаманского СРП 149-р от 30.09.2021</t>
  </si>
  <si>
    <t>Видеонаблюдения в пос. Таманский возле здания склада сыпучих материалов</t>
  </si>
  <si>
    <t>Распоряжение администрации Новотаманского СП 205-р от 27.12.2021 года</t>
  </si>
  <si>
    <t>27.12.2021</t>
  </si>
  <si>
    <t>Сплит-система Centek CT-65E07+&lt;2650/2700W&gt; компрессор GMCC</t>
  </si>
  <si>
    <t>Распоряжение администрации Новотаманского сельского поселения Темрюкского района № 191-р от 14.12.2021г.</t>
  </si>
  <si>
    <t>охранная сигнализация</t>
  </si>
  <si>
    <t>Распоряжение администрации Новотаманского сельского поселения Темрюкского района № 203-р от 24.12.2021г.</t>
  </si>
  <si>
    <t>система видеонаблюдения (наружная)</t>
  </si>
  <si>
    <t>Аэрохоккей Ice Transform</t>
  </si>
  <si>
    <t>Распоряжение администрации Новотаманского сельского поселения Темрюкского района № 200-р от 20.12.2021г.</t>
  </si>
  <si>
    <t>СДК п.Прогресс</t>
  </si>
  <si>
    <t>Книжная продукция п.Прогресс от 21.12.2021 (4 ед.)</t>
  </si>
  <si>
    <t>Распоряжение администрации Новотаманского сельского поселения Темрюкского района № 201-р от 21.12.2021г.</t>
  </si>
  <si>
    <t>Книжная продукция п.Прогресс  от 30.12.2021 (4 ед.)</t>
  </si>
  <si>
    <t>Распоряжение администрации Новотаманского сельского поселения Темрюкского района № 210-р от 30.12.2021г.</t>
  </si>
  <si>
    <t>Учебно-методические материалы по финансовой грамотности (47экз)</t>
  </si>
  <si>
    <t>Книжная продукция п. Таманский от 28.09.2015 (25 ед.)</t>
  </si>
  <si>
    <t>Книжная продукция п.Таманский от 21.12.2021 (7 ед.)</t>
  </si>
  <si>
    <t>Книжная продукция п.Таманский  от 30.12.2021 (4 ед.)</t>
  </si>
  <si>
    <t>Книжная продукция пВеселовка от 21.12.2021 (3 ед.)</t>
  </si>
  <si>
    <t>Книжная продукция п.Веселовка  от 30.12.2021 (4 ед.)</t>
  </si>
  <si>
    <t>Парк в пос. Прогресс ул. Мартыненко на зем.участке 23:30:0702002:1290</t>
  </si>
  <si>
    <t>Сквер в пос. Прогресс (1 га)</t>
  </si>
  <si>
    <t>24702 кв.м.</t>
  </si>
  <si>
    <t>Краснодарский край, Темрюкский р-н, п. Таманский,  ул. Ленина</t>
  </si>
  <si>
    <t>Распоряжение администрации Новотаманского СП 27..12.2021 года №206-р, Распоряжение о расширении сети №19-р от 14.02.2022 года</t>
  </si>
  <si>
    <t>Распоряжение администрации Новотаманского СП №270-р от 23.12.2020,ООО "Феникс"Договор от 02.12.2019 № 112/19-м, распоряжение Новотаманского СП №30-р от 11.03.2022 года</t>
  </si>
  <si>
    <t>кассовый аппарат «ЭВОТОР 5 Смарт-терминал без ФН</t>
  </si>
  <si>
    <t>Распоряжение администрации Новотаманского СП от 04.02.2022 №18-р</t>
  </si>
  <si>
    <t xml:space="preserve">МКУ "Новотаманская ПЭС" </t>
  </si>
  <si>
    <t xml:space="preserve">МКУ "Новотаманская ЦБ" </t>
  </si>
  <si>
    <t xml:space="preserve">МБУК"Новотаманский КСЦ" </t>
  </si>
  <si>
    <t xml:space="preserve">МКУ "Новотаманская ПЭС" Новотаманского сельского поселения Темрюкского района </t>
  </si>
  <si>
    <t>МБУК "Новотаманский КСЦ"</t>
  </si>
  <si>
    <t xml:space="preserve">   счет  108.51   Недвижимое имущество казны  </t>
  </si>
  <si>
    <t>МФУ Pentium M6550NW (принтер/сканер/копир, А4 1200*1200 dpi 22 ppm 128Mb 600 M</t>
  </si>
  <si>
    <t>Распоряжение Новотаманского СП "О закреплении на праве оперативного управления ОС" от 01.12.2022 №181-р</t>
  </si>
  <si>
    <t>Компьютер(Системный блок  Intel G4400/4GB RAM/HDD 500GB/S1151/ATX 450W/WinМонитор Huawei 23.8 AD80HW (75Hz. 1920x1080. IPS. 5ms. VGA. HDMI)</t>
  </si>
  <si>
    <t xml:space="preserve">Распоряжение администрации Новотаманского СП № 189-р от 16.12.2022  "О включении в реестр муниципальной собственности Новотаманского сельского поселения, закреплении на праве оперативного управления и постановки на баланс основные средства муниципальному казенному учреждению «Новотаманская производственно-эксплуатационная служба» Новотаманского сельского поселения Темрюкского района </t>
  </si>
  <si>
    <t>Компьютер(проц Intel(R) Core TMi3-3-14130,00, Монитор 24 Benq GL2480 черн.11400)</t>
  </si>
  <si>
    <t>Тракторный прицеп 2ПТС-4,523УЕ1639(ЖКХ- УН1875УН23КК),2003 год,зеленый,колесный</t>
  </si>
  <si>
    <t>Распоряжение от 22.08.2022 года №130-р  "О передаче муниципального имущества казны Новотаманского сельского поселения Темрюкского района в пользование на праве оперативного управления муниципальному казенному учреждению «Новотаманская производственно-эксплуатационная служба» Новотаманского сельского поселения Темрюкского района</t>
  </si>
  <si>
    <t>Тракторный прицеп 2ПТС-4,5,23УЕ1640(в ЖКХ УН1876УН23КК)2003 год,зеленый,колесный</t>
  </si>
  <si>
    <t>мусоровоз МКМ-3403 на шасси МАЗ-5340В2VINX89B34A03E0AA3099, цвет белый</t>
  </si>
  <si>
    <t>Распоряжение от 22.08.2022 года №131-р  "О передаче муниципального имущества казны Новотаманского сельского поселения Темрюкского района в пользование на праве оперативного управления муниципальному казенному учреждению «Новотаманская производственно-эксплуатационная служба» Новотаманского сельского поселения Темрюкского района</t>
  </si>
  <si>
    <t>мусоровоз с задней загрузкой  КО-427-72 на шасси КАМАЗ53605-L4,год выпуска 2016 год, цвет оранжевый RAL2009</t>
  </si>
  <si>
    <t xml:space="preserve">КУН (TURS) Погрузчик универсальный без джойстика (82/82/892/952/1025) </t>
  </si>
  <si>
    <t xml:space="preserve">   Распоряжение от 26.12.2022 года №199-р   "О включении в реестр муниципальной собственности Новотаманского сельского поселения, закреплении на праве оперативного управления и постановки на  баланс основные средства муниципальному казенному учреждению «Новотаманская производственно-эксплуатационная служба» Новотаманского сельского поселения Темрюкского района "</t>
  </si>
  <si>
    <t xml:space="preserve">Ковш челюстной КУН (ТУРС)-2000-14 </t>
  </si>
  <si>
    <t xml:space="preserve">Лестница проф.3*12 ступ.3,53/6, 06/8,66м </t>
  </si>
  <si>
    <t xml:space="preserve">   Распоряжение администрации Новотаманского СП №194-р от 20.12.2022,   "О включении в реестр муниципальной собственности Новотаманского сельского поселения, закреплении на праве оперативного управления и постановки на баланс основные средства муниципальному казенному учреждению «Новотаманская производственно-эксплуатационная служба» Новотаманского сельского поселения Темрюкского района ", Т/н №2660 от 14.12.2022 года ИП Перхун И.А.: </t>
  </si>
  <si>
    <t>Водопровод по ул. Каминского до Южной объездной дороги 300 м 23:30:0701002:274</t>
  </si>
  <si>
    <t>300 м</t>
  </si>
  <si>
    <t>23:30:0703006:1560.</t>
  </si>
  <si>
    <t>19 кв.м.,</t>
  </si>
  <si>
    <t>Краснодарский край, Темрюкский р-н</t>
  </si>
  <si>
    <t>Распоряжение администрации Новотаманского СП от 22 ноября 2022 года №168-р</t>
  </si>
  <si>
    <t>23:30:0703006:1245</t>
  </si>
  <si>
    <t>10000 кв.м.</t>
  </si>
  <si>
    <t>23:30:0703006:1244</t>
  </si>
  <si>
    <t>23:30:0703006:1516</t>
  </si>
  <si>
    <t>18 кв.м</t>
  </si>
  <si>
    <t>23:30:0701002:2788</t>
  </si>
  <si>
    <t>75784 кв.м.</t>
  </si>
  <si>
    <t>23:30:0703006:1502</t>
  </si>
  <si>
    <t>1614 кв.м.</t>
  </si>
  <si>
    <t>23:30:0703006:1508</t>
  </si>
  <si>
    <t>23:30:0703006:1507</t>
  </si>
  <si>
    <t>23 кв.м.</t>
  </si>
  <si>
    <t>Глава Новотаманского сельского поселения Темрюкского района</t>
  </si>
  <si>
    <t>Директор МКУ "Новотаманская ЦБ"</t>
  </si>
  <si>
    <t>Т.В. Барсук</t>
  </si>
  <si>
    <t xml:space="preserve">Балансир(пос.Веселовка ул.Гвардейская) </t>
  </si>
  <si>
    <t>Горка (п.Веселовка, ул Гвардейская)</t>
  </si>
  <si>
    <t>Горка (п.Таманский, ул. Олимпийская) 2шт</t>
  </si>
  <si>
    <t>Генеральный план Новотаманского сельского поселения Темрюкского района 2шт</t>
  </si>
  <si>
    <t>Ноутбук HP 15s-eq2021ur 3B2U5EA Silver 15.6’’</t>
  </si>
  <si>
    <t>Распоряжение администрации Новотаманского сельского поселения Темрюкского района № 183-р от 02.12.2022г.</t>
  </si>
  <si>
    <t>Моноблок Lenovo Ideal Centre AIO 3 24ITL6 F0G00021RK 23.8’’</t>
  </si>
  <si>
    <t>Сплит-система KRAFT KF-MAC024</t>
  </si>
  <si>
    <t>Внешняя звуковая карта Creative Sound Blaster X G6 USB3.0 Retail</t>
  </si>
  <si>
    <t>Принтер EPSON L805, CHПЧ, Wi-Fi, А4, струйная цветная</t>
  </si>
  <si>
    <t>МФУ EPSON L3160, СНПЧ, Дисплей, Wi-Fi Direct, А4</t>
  </si>
  <si>
    <t>Кондиционер Tesla TT51X71-18410A серия TARIEL</t>
  </si>
  <si>
    <t xml:space="preserve">МФУ Pantum M7100DN/RU, А4, лазерная ч.б, 33 стр/мин ч/б,1200х600 dpi, подача:12 </t>
  </si>
  <si>
    <t>Распоряжение администрации Новотаманского сельского поселения Темрюкского района № 202-р от 27.12.2022г.</t>
  </si>
  <si>
    <t>игровой стол Аэрохоккей 181,0*87,0*79,0 см</t>
  </si>
  <si>
    <t>Распоряжение администрации Новотаманского сельского поселения Темрюкского района № 24-р от 28.02.2022г.</t>
  </si>
  <si>
    <t>Книжная продукция п.Прогресс (расп.28-р от 11.03.2022 (11 экз.)</t>
  </si>
  <si>
    <t>Распоряжение администрации Новотаманского сельского поселения Темрюкского района № 28-р от 11.03.2022г.</t>
  </si>
  <si>
    <t>Книжная продукция п.Прогресс (расп.72-р от 12.05.2022 (8 экз.)</t>
  </si>
  <si>
    <t>Распоряжение администрации Новотаманского сельского поселения Темрюкского района № 72-р от 12.05.2022г.</t>
  </si>
  <si>
    <t>Ель искусственная новогодняя 2,5м</t>
  </si>
  <si>
    <t>Книжная продукция п. Таманский (расп.28-р от 11.03.2022 (25 экз.)</t>
  </si>
  <si>
    <t>Книжная продукция п. Таманский (расп.72-р от 12.05.2022 (8 экз.)</t>
  </si>
  <si>
    <t>Книжная продукция п.Веселовка (расп.28-р от 11.03.2022 (19 экз.)</t>
  </si>
  <si>
    <t>Книжная продукция п.Веселовка (расп.72-р от 12.05.2022 (9 экз.)</t>
  </si>
  <si>
    <t>Гглава Новотаманского сельского поселения Темрюкского района</t>
  </si>
  <si>
    <t xml:space="preserve"> Директор МКУ "Новотаманская ЦБ"</t>
  </si>
  <si>
    <t>А.Г. Любимова</t>
  </si>
  <si>
    <t>п. Таманский до трассы к ст. Тамань</t>
  </si>
  <si>
    <t>Нежилое помещение (268,1 м2) п. Таманский, ул. Театральная,3</t>
  </si>
  <si>
    <t>п. Таманский, ул. Театральная,3</t>
  </si>
  <si>
    <t>268,1 кв.м</t>
  </si>
  <si>
    <t>23:30:0701002:2235</t>
  </si>
  <si>
    <t>Распоряжение Новотаманского СП от  29.12.2023 года №146-р</t>
  </si>
  <si>
    <t>Нежилое помещение (875 м2) п. Таманский, ул. Театральная,3</t>
  </si>
  <si>
    <t>875 кв. м</t>
  </si>
  <si>
    <t>общественная остановка с электрикой 2400*4000*3000</t>
  </si>
  <si>
    <t>29,12,2023</t>
  </si>
  <si>
    <t>Распоряжение администрации Новотаманского СП 29.12.2023 года №146-р</t>
  </si>
  <si>
    <t xml:space="preserve">КУН(TURS)-2000-30  отвал коммунальный гидроповоротный  </t>
  </si>
  <si>
    <t xml:space="preserve">КУН(TURS)-2000-13 вилочный захват  </t>
  </si>
  <si>
    <t xml:space="preserve">КУН(TURS)-1500-0 Погрузчик универсальный без джойстика(82/82/892/952/1025)  </t>
  </si>
  <si>
    <t>Ковш челюстной КУН (ТУРС)-2000-14 2</t>
  </si>
  <si>
    <t>КУН (TURS)-2000-8 Грузоподъемное устройство</t>
  </si>
  <si>
    <t>Косилка/Mower AGFT 200</t>
  </si>
  <si>
    <t xml:space="preserve">бензокоса ELITECH БТ 58, БТ 58  </t>
  </si>
  <si>
    <t xml:space="preserve">   Распоряжение от 28.06.2023 года №71-р   "О включении в реестр муниципальной собственности Новотаманского сельского поселения, закреплении на праве оперативного управления и постановки на  баланс основные средства муниципальному казенному учреждению «Новотаманская производственно-эксплуатационная служба» Новотаманского сельского поселения Темрюкского района "</t>
  </si>
  <si>
    <t xml:space="preserve">   Распоряжение от 06.06.2023 года №63-р   "О включении в реестр муниципальной собственности Новотаманского сельского поселения, закреплении на праве оперативного управления и постановки на  баланс основные средства муниципальному казенному учреждению «Новотаманская производственно-эксплуатационная служба» Новотаманского сельского поселения Темрюкского района "</t>
  </si>
  <si>
    <t xml:space="preserve">бензопила ELITECH БП 52/18 Prof, БП 52/18 Prof </t>
  </si>
  <si>
    <t xml:space="preserve">   Распоряжение от 19.12.2023 года №142-р   "О включении в реестр муниципальной собственности Новотаманского сельского поселения, закреплении на праве оперативного управления и постановки на  баланс основные средства муниципальному казенному учреждению «Новотаманская производственно-эксплуатационная служба» Новотаманского сельского поселения Темрюкского района "</t>
  </si>
  <si>
    <t>шифровальное криптографическое средство фискальный накопитель ФН-1.2</t>
  </si>
  <si>
    <t xml:space="preserve">Распоряжение администрации Новотаманского СП № 142-р от 19.12.2023  "О включении в реестр муниципальной собственности Новотаманского сельского поселения, закреплении на праве оперативного управления и постановки на баланс основные средства муниципальному казенному учреждению «Новотаманская производственно-эксплуатационная служба» Новотаманского сельского поселения Темрюкского района </t>
  </si>
  <si>
    <t>Распоряжение администрации Новотаманского сельского поселения Темрюкского района № 148-р от 29.12.2023г.</t>
  </si>
  <si>
    <t>29.12.2023г.</t>
  </si>
  <si>
    <t>Акустическая система BQ PBS3000</t>
  </si>
  <si>
    <t>Распоряжение администрации Новотаманского сельского поселения Темрюкского района № 148-р-р от 29.12.2023г.</t>
  </si>
  <si>
    <t>Ноутбук DEXP Atlas M15-13W300(FHD/IPS)Core i3 1215U/8192/SSD 256/UMA/Win11/Gray</t>
  </si>
  <si>
    <t>Неттоп MSI PRO DP21 13M-624XRU Intel Core i5-13400/8GB/SSD512GB/8GB/Wi-Fi+BT/No</t>
  </si>
  <si>
    <t>Распоряжение администрации Новотаманского сельского поселения Темрюкского района № 147-р от 28.12.2023г.</t>
  </si>
  <si>
    <t>Книжная продукция п. Таманский (№ 147-р от 28.12.2023г.(165 экз.)</t>
  </si>
  <si>
    <t xml:space="preserve">МФУ Xerox B235V(Принтер/копир/Сканер/Факс А4 600x600dpi 34 ppm 1GHz 512mb ADF </t>
  </si>
  <si>
    <t>Книжная продукция п.Веселовка (расп.147-р от 28.12.2023 (87 экз.)</t>
  </si>
  <si>
    <t>Книжная продукция п.Прогресс(расп.147-р от 28.12.2023 (87 экз.)</t>
  </si>
  <si>
    <t>Книжная продукция п. Таманский (расп.147-р от 29.12.2023 (25 экз.)</t>
  </si>
  <si>
    <t>счет 108.55 "Земля Новотаманского сельского поселения Темрюкского района"</t>
  </si>
  <si>
    <t>Администрация Новотаманского сельского поселения  на 01.01.2025 г.</t>
  </si>
  <si>
    <t>330.28.23.23 Машины офисные прочие</t>
  </si>
  <si>
    <t>итого</t>
  </si>
  <si>
    <t>330.26.70.16  Кинопроекторы; проекторы для слайдов; прочие проекторы изображений</t>
  </si>
  <si>
    <t>320.26.30.1  Аппаратура коммуникационная, аппаратура радио или телевизионная передающая</t>
  </si>
  <si>
    <t>320.26.2 Компьютеры и периферийное оборудование</t>
  </si>
  <si>
    <t>220.41.20.20.900 Сооружения спортивно-оздоровительные и сооружения прочие, не включенные в другие группировки</t>
  </si>
  <si>
    <t>14 3020263 Устройства операционные</t>
  </si>
  <si>
    <t>Итого по счету 101.34</t>
  </si>
  <si>
    <t>Итого по счету 101.36</t>
  </si>
  <si>
    <t xml:space="preserve">флагшток с бетонным пригрузом и флагов </t>
  </si>
  <si>
    <t>флагшток с бетонным пригрузом и флагов 2</t>
  </si>
  <si>
    <t>флагшток с бетонным пригрузом и флагов 3</t>
  </si>
  <si>
    <t>флагшток с бетонным пригрузом и флагов 4</t>
  </si>
  <si>
    <t>флагшток с бетонным пригрузом и флагов 5</t>
  </si>
  <si>
    <t>флагшток с бетонным пригрузом и флагов 6</t>
  </si>
  <si>
    <t>Распоряжение администрации Новотаманского СП №59-р от 26.06.2024</t>
  </si>
  <si>
    <t>Распоряжение администрации Новотаманского СП №134-р от 24.12.2024</t>
  </si>
  <si>
    <t>Уличная ель с оформлением Магия севера 6 м (СДК Таманский)</t>
  </si>
  <si>
    <t>арт-объект "Жемчужина с дельфинами" (пос. Веселовка)</t>
  </si>
  <si>
    <t>Распоряжение администрации Новотаманского СП №136-р от 26.12.2024</t>
  </si>
  <si>
    <t>скамейка металлическая ЛПР, 1,5 метра (полисандр) (40 шт)</t>
  </si>
  <si>
    <t>Распоряжение администрации Новотаманского СП №135-р от 26.12.2024</t>
  </si>
  <si>
    <t>Металлическая урна Уличная с козырьком 2024 (60 шт)</t>
  </si>
  <si>
    <t>101.38 Прочие основные средства – иное движимое имущество учреждения</t>
  </si>
  <si>
    <t xml:space="preserve">Книжная продукция 182 экземпляров </t>
  </si>
  <si>
    <t>Распоряжение администрации Новотаманского СП №139-р от 28.12.2024</t>
  </si>
  <si>
    <t xml:space="preserve">101.32 "Нежилые помещения (здания и сооружения) – иное движимое имущество учреждения" </t>
  </si>
  <si>
    <t>арт-объект "Прогресс"</t>
  </si>
  <si>
    <t>тротуар вдоль стадиона п Таманский</t>
  </si>
  <si>
    <t>Распоряжение администрации Новотаманского СП №137-р от 26.12.2024</t>
  </si>
  <si>
    <t>итого по счету 101.32</t>
  </si>
  <si>
    <t>Итого по счету 101.38</t>
  </si>
  <si>
    <t>14 3010213 Аппараты настольные сухого способа проявления копий</t>
  </si>
  <si>
    <t>14 3319020 Приборы и аппаратура систем автоматического пожаротушения и пожарной сигнализации (извещатели пожарные, устройства сигнально-пусковые пожарные, станции пожарной сигнализации, извещатели охранные, устройства  приемно-контрольные охранные и сигнально-пусковые)</t>
  </si>
  <si>
    <t>310.29.20.23 Прицепы и полуприцепы прочие</t>
  </si>
  <si>
    <t>310.30.99.10.000 Средства транспортные и оборудование прочие, не включенные в другие группировки</t>
  </si>
  <si>
    <t>320.26.2  Компьютеры и периферийное оборудование</t>
  </si>
  <si>
    <t>Компьютер в комплекте ( Монитор Asus (VA27EНЕ) +Системный блок ProMega jet +Жесткий диск WD blue 4ТБ 3.5)</t>
  </si>
  <si>
    <t>распоряжение администрации № 85-р от 30.09.2024 года (приобретен ООО КОМУС-РАЗВИТИЕ упд 713961 от 30.08.2024)</t>
  </si>
  <si>
    <r>
      <rPr>
        <b/>
        <sz val="9"/>
        <rFont val="Times New Roman"/>
        <family val="1"/>
        <charset val="204"/>
      </rPr>
      <t>330.26.30.50  Устройства охранной или пожарной сигнализации и аналогичная аппаратур</t>
    </r>
    <r>
      <rPr>
        <sz val="9"/>
        <rFont val="Times New Roman"/>
        <family val="1"/>
        <charset val="204"/>
      </rPr>
      <t>а</t>
    </r>
  </si>
  <si>
    <t>330.28.22.1     Оборудование подъемно-транспортное</t>
  </si>
  <si>
    <t xml:space="preserve">постановление администрации Новотаманского сельского поселения Темрюкского района от 15.03.2021 № 71 "О передаче муниципального имущества казны Новотаманского сельского поселения Темрюкского района в оперативное управление МКУ Новотаманская ПЭС" </t>
  </si>
  <si>
    <t>330.28.23    Машины офисные и оборудование, кроме компьютеров и периферийного оборудования</t>
  </si>
  <si>
    <t>330.28.25.12    Оборудование для кондиционирования воздуха</t>
  </si>
  <si>
    <t>330.28.30 Машины и оборудование для сельского и лесного хозяйства</t>
  </si>
  <si>
    <t>постановление администрации Новотаманского сельского поселения Темрюкского района от 02.08.2021 № 204 "О передаче муниципального имущества казны Новотаманского сельского поселения Темрюкского района в оперативное управление МКУ Новотаманская ПЭС"</t>
  </si>
  <si>
    <t>330.28.9        Оборудование специального назначения прочее</t>
  </si>
  <si>
    <t>330.30.20.31.117 Машины энергосиловые и сварочные путевые и агрегаты</t>
  </si>
  <si>
    <t>310.29    Средства автотранспортные, прицепы и полуприцепы</t>
  </si>
  <si>
    <t>330.28.30.23 Тракторы с мощностью двигателя более 59 кВт</t>
  </si>
  <si>
    <t xml:space="preserve"> трактор Беларус 82.1 госномер 23УЕ5387</t>
  </si>
  <si>
    <t>Трактор Беларус 82.1, госномер 8915 ХН 23</t>
  </si>
  <si>
    <t xml:space="preserve">   Распоряжение от 18.11.2024 года №110-р </t>
  </si>
  <si>
    <t>Итого по счету 101.35</t>
  </si>
  <si>
    <t>16 3612000  Мебель специальная</t>
  </si>
  <si>
    <t>330.26.60.13    Аппараты, основанные на использовании ультрафиолетового или инфракрасного излучения, применяемые в медицинских целях, стоматологического или ветеринарного применения</t>
  </si>
  <si>
    <t xml:space="preserve">330.28 Машины и оборудование общего назначения </t>
  </si>
  <si>
    <t>Детские площадки и оборудование для них</t>
  </si>
  <si>
    <t>пос. Таманский</t>
  </si>
  <si>
    <t>детский игровой комплекс 1 ул сосновая</t>
  </si>
  <si>
    <t>детский игровой комплекс 2 ул сосновая</t>
  </si>
  <si>
    <t>карусель сосновая</t>
  </si>
  <si>
    <t>качели балансир сосновая</t>
  </si>
  <si>
    <t>качели тройные комбинированные на цепном подвесе</t>
  </si>
  <si>
    <t>п. Артющенко</t>
  </si>
  <si>
    <t>итого по детским площадкам</t>
  </si>
  <si>
    <t>Спортивные комплексы и объекты</t>
  </si>
  <si>
    <t>п.Артющенко</t>
  </si>
  <si>
    <t>Урны, лавочки, скамьи</t>
  </si>
  <si>
    <t>лавочки скамьи</t>
  </si>
  <si>
    <t>Урны</t>
  </si>
  <si>
    <t>ИТОГО по лавочкам, урнам</t>
  </si>
  <si>
    <t xml:space="preserve">   счет  108.52   Движимое имущество казны  </t>
  </si>
  <si>
    <t>Памятники</t>
  </si>
  <si>
    <t>Всего по казне движимое имущество 108.52</t>
  </si>
  <si>
    <t>итого по спорт комплексам и объектам</t>
  </si>
  <si>
    <t>Остановки</t>
  </si>
  <si>
    <t>Освещение</t>
  </si>
  <si>
    <t>гидранты</t>
  </si>
  <si>
    <t>Видеонаблюдение</t>
  </si>
  <si>
    <t>Генеральный план</t>
  </si>
  <si>
    <t>МАФы</t>
  </si>
  <si>
    <t>прочее</t>
  </si>
  <si>
    <t>Водопроводные колодцы</t>
  </si>
  <si>
    <t>Распоряжение администрации Новотаманского сельского поселения от 13.12.2024 года №124-р "О закреплении на праве собственности и постановке на баланс основных средств в казну Новотаманского сельского поселения Темрюкского района"</t>
  </si>
  <si>
    <t>13.12.2024</t>
  </si>
  <si>
    <t>Л.А. Золотарева</t>
  </si>
  <si>
    <t>Итого: 2.101.34</t>
  </si>
  <si>
    <t>Итого: 2.101.34 Таманский</t>
  </si>
  <si>
    <t>Итого: 2.101.34 Веселовка</t>
  </si>
  <si>
    <t>Итого: 2.101.34 Прогресс</t>
  </si>
  <si>
    <t>Итого: 101.34</t>
  </si>
  <si>
    <t>ИБП Ippon Back Basic 1050 Euro/ИБП</t>
  </si>
  <si>
    <t>Распоряжение администрации Новотаманского сельского поселения Темрюкского района № 78-р от 02.09.2024 г.</t>
  </si>
  <si>
    <t xml:space="preserve"> 02.09.2024</t>
  </si>
  <si>
    <t xml:space="preserve">Лестница пожарная 7м. </t>
  </si>
  <si>
    <t>Начальник отдела имущественных отношений и вопросов жилищно-коммунального хозяйства</t>
  </si>
  <si>
    <t>Подраздел 1.1 раздела 1. Сведения о земельных участков, находящихся в собственности 
Новотаманского сельского поселения Темрюкского района, по состоянию на 01.01.2025 г.</t>
  </si>
  <si>
    <t>№
п/п</t>
  </si>
  <si>
    <t xml:space="preserve">Наименова-ние земельного участка </t>
  </si>
  <si>
    <t>Адрес 
(местоположение), ОКТМО</t>
  </si>
  <si>
    <t>Реестровый номер объекта</t>
  </si>
  <si>
    <t>Кадаст-
ровый 
номер, дата присвое-ния</t>
  </si>
  <si>
    <t>Сведения о право-обладателе (полное наименование юридического лица, организа-ционно-правовая форма, ИНН, КПП, ОГРН, адрес местонахождения)</t>
  </si>
  <si>
    <t>Вид права, сведения о регистрации 
права, реквизиты 
документов-
оснований 
возникновения (прекращения)
права муниципаль-
ной собствен-
ности на иму-
щество, дата возникновения 
права</t>
  </si>
  <si>
    <t>Пло-
щадь 
м2</t>
  </si>
  <si>
    <t>Кадастровая стоимость</t>
  </si>
  <si>
    <t>Категория 
земель</t>
  </si>
  <si>
    <t>Вид 
разрешенного 
использования</t>
  </si>
  <si>
    <t>Сведения о произведен-ном улучшении земельного участка</t>
  </si>
  <si>
    <t>Сведения 
об устан. 
в отнош. земельного участка огранич. (обремен.) 
с указан. наимен. вида огранич. (обремен.), основан. 
и даты их возникн. и  прекращ.</t>
  </si>
  <si>
    <t xml:space="preserve">Сведения о лице, в пользу которого установлены ограничения (обременения), включая полное наименование юр. лица, его организац.-правовую форму или фамилию, имя и отчество (при наличии), ИНН, КПП (для юр.лица), ОГРН (для юр. лица), адрес в пределах местонахо-ждения (для юр.лиц), адрес места регистрации по месту жительства (месту пребыания) (для физ.лиц), с указанием ОКТМО </t>
  </si>
  <si>
    <t>Иные сведения (при необхо-димости)</t>
  </si>
  <si>
    <t>Казна Темрюкского городского поселения Темрюкского района</t>
  </si>
  <si>
    <t>Земельный участок</t>
  </si>
  <si>
    <t xml:space="preserve">Краснодарский край, 
Темрюксий район, 
(п. Таманский) 
Кладбище </t>
  </si>
  <si>
    <t>1.1.0000000001</t>
  </si>
  <si>
    <t>Новотаманское сельского поселения Темрюкского района 75404 - муниципальные казенные учреждения, ИНН 2352037831, КПП 235201001, ОГРН 1052329075150, п.Таманский, ул. Ленина, д. 16</t>
  </si>
  <si>
    <t>Земли 
населенных 
пунктов</t>
  </si>
  <si>
    <t xml:space="preserve">Кладбище </t>
  </si>
  <si>
    <t xml:space="preserve"> _</t>
  </si>
  <si>
    <t>-</t>
  </si>
  <si>
    <t xml:space="preserve">Краснодарский край, 
Темрюксий район, 
(п. Веселовка) 
Кладбище </t>
  </si>
  <si>
    <t>1.1.0000000002</t>
  </si>
  <si>
    <t>_</t>
  </si>
  <si>
    <t xml:space="preserve">Краснодарский край, 
Темрюксий район, 
(п. Прогресс) 
Кладбище </t>
  </si>
  <si>
    <t>1.1.0000000003</t>
  </si>
  <si>
    <t xml:space="preserve">Краснодарский край, 
Темрюксий район, пос.Веселовка,ул.Гвардейская,27 </t>
  </si>
  <si>
    <t>1.1.0000000004</t>
  </si>
  <si>
    <t>квартира для участкового</t>
  </si>
  <si>
    <t xml:space="preserve">Краснодарский край, 
Темрюксий район п. Артющенко, переулок Янтарный </t>
  </si>
  <si>
    <t>1.1.0000000005</t>
  </si>
  <si>
    <t xml:space="preserve">Краснодарский край, 
Темрюксий район проезд Веселовский </t>
  </si>
  <si>
    <t>1.1.0000000006</t>
  </si>
  <si>
    <t>Краснодарский край, 
Темрюксий район пос.Артющенко, проезд Восточный</t>
  </si>
  <si>
    <t>1.1.0000000007</t>
  </si>
  <si>
    <t>Краснодарский край, 
Темрюксий район  пос.Артющенко, проезд Западный</t>
  </si>
  <si>
    <t>1.1.0000000008</t>
  </si>
  <si>
    <t>Краснодарский край Темрюксий район пос. Таманский ул. Ленина,14</t>
  </si>
  <si>
    <t>1.1.0000000009</t>
  </si>
  <si>
    <t>23:30:0701002:2725</t>
  </si>
  <si>
    <t xml:space="preserve">Краснодарский край Темрюксий район п. Артющенко, проезд Первомайский </t>
  </si>
  <si>
    <t>1.1.0000000010</t>
  </si>
  <si>
    <t>1.1.0000000011</t>
  </si>
  <si>
    <t>1.1.0000000012</t>
  </si>
  <si>
    <t xml:space="preserve"> стадион</t>
  </si>
  <si>
    <t>Краснодарский край, 
Темрюкский район, на побережье Черного моря юго западнее п.Веселовка</t>
  </si>
  <si>
    <t>1.1.0000000013</t>
  </si>
  <si>
    <t>Краснодарский край, 
Темрюкский район, пос. Веселовка, ул.Гвардейская ул.Босфорская</t>
  </si>
  <si>
    <t>1.1.0000000014</t>
  </si>
  <si>
    <t xml:space="preserve">Краснодарский край, 
Темрюкский район,пос. Таманский ул.Краснодарская 
</t>
  </si>
  <si>
    <t>1.1.0000000015</t>
  </si>
  <si>
    <t>Краснодарский край, 
Темрюкский район, 
пос. Таманский ул.Садовая</t>
  </si>
  <si>
    <t>1.1.0000000016</t>
  </si>
  <si>
    <t>1.1.0000000017</t>
  </si>
  <si>
    <t>Краснодарский край, 
Темрюкский район, 
п.Веселовка ул.Морская</t>
  </si>
  <si>
    <t>1.1.0000000018</t>
  </si>
  <si>
    <t xml:space="preserve">Краснодарский край, 
Темрюкский район, 
п.Веселовка </t>
  </si>
  <si>
    <t>1.1.0000000019</t>
  </si>
  <si>
    <t xml:space="preserve">Краснодарский край,
Темрюкский район, 
п.Таманский </t>
  </si>
  <si>
    <t>1.1.0000000020</t>
  </si>
  <si>
    <t>Темрюкское городское поселение Темрюкского района, 75404 - муниципальные казенные учреждения, ИНН 2352038000, КПП 235201001, ОГРН 1052329075721, г. Темрюк, ул. Ленина, д. 48</t>
  </si>
  <si>
    <t>Краснодарский край,
Темрюкский район, 
п.Веселовка ул.Морская,4</t>
  </si>
  <si>
    <t>1.1.0000000021</t>
  </si>
  <si>
    <t>Краснодарский край,
Темрюкский район, 
юго-западнее п.Веселовка</t>
  </si>
  <si>
    <t>1.1.0000000022</t>
  </si>
  <si>
    <t>1.1.0000000023</t>
  </si>
  <si>
    <t>ИТОГО по счету 103.11</t>
  </si>
  <si>
    <r>
      <t xml:space="preserve"> </t>
    </r>
    <r>
      <rPr>
        <sz val="10"/>
        <rFont val="Times New Roman"/>
        <family val="1"/>
        <charset val="204"/>
      </rPr>
      <t>Распоряжение главы МО Темрюкский район №1157 от 20.10.2006 г,акт приема передачи от 20.10.2006 г.</t>
    </r>
  </si>
  <si>
    <t xml:space="preserve">23:30:0701002:2305, </t>
  </si>
  <si>
    <t xml:space="preserve"> Распоряжение администрации Новотаманского СП от 26.12.2019 г.  №280-р</t>
  </si>
  <si>
    <r>
      <t xml:space="preserve">, </t>
    </r>
    <r>
      <rPr>
        <sz val="10"/>
        <rFont val="Times New Roman"/>
        <family val="1"/>
        <charset val="204"/>
      </rPr>
      <t>Распоряжение главы МО Темрюкский район №1157 от 20.10.2006 г,акт приема передачи от 20.10.2006 г.</t>
    </r>
  </si>
  <si>
    <r>
      <t xml:space="preserve"> </t>
    </r>
    <r>
      <rPr>
        <sz val="10"/>
        <rFont val="Times New Roman"/>
        <family val="1"/>
        <charset val="204"/>
      </rPr>
      <t>Распоряжение главы Новотаманского СП от 09.01.2014 №7-р, МК 0118300010413000030 от 17.12.2013 г.,Распоряжение главы Новотаманского СП от 13.04.2018 №83-р</t>
    </r>
  </si>
  <si>
    <r>
      <t xml:space="preserve">, </t>
    </r>
    <r>
      <rPr>
        <sz val="10"/>
        <rFont val="Times New Roman"/>
        <family val="1"/>
        <charset val="204"/>
      </rPr>
      <t>Решение сессии №333 от 24.07.2014 года  LXXVII II созыва Совета Новотаманского СП Темрюкского района, Свидетельство о госрегистрации 23-23-44/074/2014-126</t>
    </r>
  </si>
  <si>
    <r>
      <t xml:space="preserve">, </t>
    </r>
    <r>
      <rPr>
        <sz val="10"/>
        <rFont val="Times New Roman"/>
        <family val="1"/>
        <charset val="204"/>
      </rPr>
      <t>Решение сессии №333 от 24.07.2014 года  LXXVII II созыва Совета Новотаманского СП Темрюкского района, Свидетельсвто о госрегистрации 23-23-44/074/2014-128</t>
    </r>
  </si>
  <si>
    <r>
      <t xml:space="preserve"> </t>
    </r>
    <r>
      <rPr>
        <sz val="10"/>
        <rFont val="Times New Roman"/>
        <family val="1"/>
        <charset val="204"/>
      </rPr>
      <t>Решение сессии №333 от 24.07.2014 года  LXXVII II созыва Совета Новотаманского СП Темрюкского района, Свидетельсвто о госрегистрации 23-23-44/074/2014-124</t>
    </r>
  </si>
  <si>
    <r>
      <t xml:space="preserve"> </t>
    </r>
    <r>
      <rPr>
        <sz val="10"/>
        <rFont val="Times New Roman"/>
        <family val="1"/>
        <charset val="204"/>
      </rPr>
      <t>Решение сессии №333 от 24.07.2014 года  LXXVII II созыва Совета Новотаманского СП Темрюкского района,,Свидетельсвто о госрегистрации 23-23-44/074/2014-125</t>
    </r>
  </si>
  <si>
    <t>, Распоряжение администрации Новотаманского СП от 28.12.2020 года №244-р</t>
  </si>
  <si>
    <t>, Решение сессии №333 от 24.07.2014 года  LXXVII II созыва Совета Новотаманского СП Темрюкского района, Свидетельсвто о госрегистрации 23-23-44/074/2014-127</t>
  </si>
  <si>
    <t>, Распоряжение администрации Новотаманского СП от 18 мая 2022 года №80-р</t>
  </si>
  <si>
    <t>, Распоряжение администрации Новотаманского СП от 15.04.2020 г.  №70-р</t>
  </si>
  <si>
    <t xml:space="preserve"> Распоряжение администрации Новотаманского СП от 15.04.2020 г.  №70-р</t>
  </si>
  <si>
    <t>, Постановление  администрации Новотаманского СП от 06.12.2022 года №230 "О включении в реестр муниципальной собственности Новотаманского сельского поселения Темрюкского района земельный уч. С кадастровым номером 23:30:0703006:1245".</t>
  </si>
  <si>
    <t xml:space="preserve">Краснодарский край, 
Темрюкский район, 
п.Веселовка ул.Морская </t>
  </si>
  <si>
    <t xml:space="preserve">, Постановление  администрации Новотаманского СП от 06.12.2022 года №229 "О включении в реестр муниципальной собственности Новотаманского сельского поселения Темрюкского района земельный уч. С кадастровым номером 23:30:0703006:1244".
</t>
  </si>
  <si>
    <t>, Распоряжение администрации Новотаманского СП от 27.09.2022 г.  №147-р</t>
  </si>
  <si>
    <t>, Распоряжение администрации Новотаманского СП от 25.11.2022 г.  №176-р</t>
  </si>
  <si>
    <t xml:space="preserve"> Распоряжение администрации Новотаманского СП от 25.11.2022 г.  №174-р</t>
  </si>
  <si>
    <t xml:space="preserve"> Распоряжение администрации Новотаманского СП от 27.09.2022 г.  №146-р</t>
  </si>
  <si>
    <t>ПО СОСТОЯНИЮ НА 1 января 2025 года</t>
  </si>
  <si>
    <t>Подраздел 1.1</t>
  </si>
  <si>
    <r>
      <rPr>
        <sz val="10"/>
        <rFont val="Times New Roman"/>
        <family val="1"/>
        <charset val="204"/>
      </rPr>
      <t xml:space="preserve">23:30:0703004:2472,  </t>
    </r>
    <r>
      <rPr>
        <sz val="10"/>
        <color rgb="FFFF0000"/>
        <rFont val="Times New Roman"/>
        <family val="1"/>
        <charset val="204"/>
      </rPr>
      <t xml:space="preserve">
</t>
    </r>
  </si>
  <si>
    <t xml:space="preserve">     от    05.05.2025  № _____    </t>
  </si>
  <si>
    <t>сельского поселения Темрюкского района</t>
  </si>
  <si>
    <t xml:space="preserve"> к распоряжению администраии Новотаманского</t>
  </si>
  <si>
    <t>ИТОГО по раздепу</t>
  </si>
  <si>
    <t>Уличное освещение сквера пос Таманский авг 2013  1</t>
  </si>
  <si>
    <t>Подраздел 1.2 раздела 1. Сведения о зданиях, сооружениях, объектах незавершенного строительства, единых недвижимых комплексах и иных объектах, отнесенных законом к недвижимости на 01.01.2025 г.</t>
  </si>
  <si>
    <t>Подраздел 1.2</t>
  </si>
  <si>
    <t>ИТОГО по разделу</t>
  </si>
  <si>
    <t>Подраздел 2.2 раздела 2. Сведения о движимом имуществе казны  на 01.01.2025 г.</t>
  </si>
  <si>
    <t>Подраздел 2.1 раздела 2. Сведения о движимом имуществе и ином имуществе, за исключением имущества казны  на 01.01.2025 г.</t>
  </si>
  <si>
    <t>Подраздел 2.2</t>
  </si>
  <si>
    <t>Раздел 2                     подраздел 2.1</t>
  </si>
  <si>
    <t>Итого по разделу</t>
  </si>
  <si>
    <t>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</si>
</sst>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&quot;р.&quot;_-;\-* #,##0.00&quot;р.&quot;_-;_-* &quot;-&quot;??&quot;р.&quot;_-;_-@_-"/>
    <numFmt numFmtId="165" formatCode="#,##0.00_р_."/>
    <numFmt numFmtId="166" formatCode="0.000"/>
    <numFmt numFmtId="167" formatCode="#,##0.00\ _₽"/>
  </numFmts>
  <fonts count="53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9"/>
      <name val="Calibri"/>
      <family val="2"/>
      <charset val="204"/>
    </font>
    <font>
      <sz val="1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9"/>
      <name val="Calibri"/>
      <family val="2"/>
      <charset val="204"/>
      <scheme val="minor"/>
    </font>
    <font>
      <b/>
      <sz val="9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8"/>
      <color rgb="FFFF0000"/>
      <name val="Arial"/>
      <family val="2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8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9"/>
      <color rgb="FFFF0000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rgb="FFACC8BD"/>
      </left>
      <right style="thin">
        <color rgb="FFACC8BD"/>
      </right>
      <top style="thin">
        <color rgb="FFACC8BD"/>
      </top>
      <bottom style="thin">
        <color rgb="FFACC8BD"/>
      </bottom>
      <diagonal/>
    </border>
    <border>
      <left style="thin">
        <color indexed="60"/>
      </left>
      <right/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  <border>
      <left style="thin">
        <color indexed="60"/>
      </left>
      <right style="thin">
        <color indexed="60"/>
      </right>
      <top/>
      <bottom style="thin">
        <color indexed="6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0"/>
      </right>
      <top style="thin">
        <color indexed="64"/>
      </top>
      <bottom/>
      <diagonal/>
    </border>
    <border>
      <left/>
      <right style="thin">
        <color indexed="6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1" fillId="0" borderId="0"/>
    <xf numFmtId="0" fontId="21" fillId="0" borderId="0"/>
    <xf numFmtId="0" fontId="49" fillId="0" borderId="0"/>
  </cellStyleXfs>
  <cellXfs count="550">
    <xf numFmtId="0" fontId="0" fillId="0" borderId="0" xfId="0"/>
    <xf numFmtId="0" fontId="0" fillId="0" borderId="0" xfId="0" applyFill="1"/>
    <xf numFmtId="0" fontId="17" fillId="0" borderId="0" xfId="0" applyFont="1" applyFill="1"/>
    <xf numFmtId="4" fontId="18" fillId="0" borderId="0" xfId="0" applyNumberFormat="1" applyFont="1" applyFill="1" applyAlignment="1">
      <alignment wrapText="1"/>
    </xf>
    <xf numFmtId="0" fontId="27" fillId="0" borderId="0" xfId="0" applyFont="1" applyFill="1"/>
    <xf numFmtId="0" fontId="27" fillId="0" borderId="0" xfId="0" applyFont="1" applyFill="1" applyBorder="1"/>
    <xf numFmtId="0" fontId="27" fillId="0" borderId="1" xfId="0" applyFont="1" applyFill="1" applyBorder="1"/>
    <xf numFmtId="0" fontId="27" fillId="0" borderId="1" xfId="0" applyFont="1" applyFill="1" applyBorder="1" applyAlignment="1">
      <alignment horizontal="left" wrapText="1"/>
    </xf>
    <xf numFmtId="0" fontId="27" fillId="0" borderId="4" xfId="0" applyFont="1" applyFill="1" applyBorder="1"/>
    <xf numFmtId="0" fontId="27" fillId="0" borderId="4" xfId="0" applyFont="1" applyFill="1" applyBorder="1" applyAlignment="1">
      <alignment horizontal="left" wrapText="1"/>
    </xf>
    <xf numFmtId="0" fontId="27" fillId="0" borderId="0" xfId="0" applyFont="1" applyFill="1" applyAlignment="1">
      <alignment horizontal="left" wrapText="1"/>
    </xf>
    <xf numFmtId="0" fontId="17" fillId="0" borderId="0" xfId="0" applyFont="1" applyFill="1" applyBorder="1"/>
    <xf numFmtId="4" fontId="20" fillId="0" borderId="0" xfId="0" applyNumberFormat="1" applyFont="1" applyFill="1" applyBorder="1" applyAlignment="1">
      <alignment wrapText="1"/>
    </xf>
    <xf numFmtId="0" fontId="29" fillId="0" borderId="0" xfId="0" applyFont="1" applyFill="1"/>
    <xf numFmtId="0" fontId="33" fillId="0" borderId="0" xfId="0" applyFont="1" applyFill="1"/>
    <xf numFmtId="4" fontId="22" fillId="0" borderId="0" xfId="1" applyNumberFormat="1" applyFont="1" applyFill="1" applyBorder="1" applyAlignment="1">
      <alignment horizontal="right" vertical="top" wrapText="1"/>
    </xf>
    <xf numFmtId="4" fontId="17" fillId="0" borderId="0" xfId="0" applyNumberFormat="1" applyFont="1" applyFill="1" applyBorder="1"/>
    <xf numFmtId="4" fontId="18" fillId="0" borderId="0" xfId="0" applyNumberFormat="1" applyFont="1" applyFill="1" applyBorder="1" applyAlignment="1">
      <alignment wrapText="1"/>
    </xf>
    <xf numFmtId="0" fontId="32" fillId="0" borderId="0" xfId="0" applyFont="1" applyFill="1" applyBorder="1" applyAlignment="1">
      <alignment horizontal="left" wrapText="1"/>
    </xf>
    <xf numFmtId="4" fontId="17" fillId="0" borderId="0" xfId="0" applyNumberFormat="1" applyFont="1" applyFill="1"/>
    <xf numFmtId="4" fontId="32" fillId="0" borderId="0" xfId="0" applyNumberFormat="1" applyFont="1" applyFill="1" applyBorder="1" applyAlignment="1">
      <alignment wrapText="1"/>
    </xf>
    <xf numFmtId="4" fontId="20" fillId="0" borderId="0" xfId="0" applyNumberFormat="1" applyFont="1" applyFill="1" applyBorder="1" applyAlignment="1">
      <alignment vertical="center" wrapText="1"/>
    </xf>
    <xf numFmtId="4" fontId="20" fillId="0" borderId="0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center" wrapText="1"/>
    </xf>
    <xf numFmtId="4" fontId="4" fillId="4" borderId="1" xfId="0" applyNumberFormat="1" applyFont="1" applyFill="1" applyBorder="1"/>
    <xf numFmtId="0" fontId="4" fillId="4" borderId="1" xfId="0" applyFont="1" applyFill="1" applyBorder="1"/>
    <xf numFmtId="14" fontId="4" fillId="4" borderId="1" xfId="0" applyNumberFormat="1" applyFont="1" applyFill="1" applyBorder="1"/>
    <xf numFmtId="0" fontId="4" fillId="4" borderId="1" xfId="0" applyFont="1" applyFill="1" applyBorder="1" applyAlignment="1">
      <alignment wrapText="1"/>
    </xf>
    <xf numFmtId="0" fontId="7" fillId="4" borderId="1" xfId="0" applyFont="1" applyFill="1" applyBorder="1"/>
    <xf numFmtId="4" fontId="4" fillId="4" borderId="1" xfId="0" applyNumberFormat="1" applyFont="1" applyFill="1" applyBorder="1" applyAlignment="1">
      <alignment wrapText="1"/>
    </xf>
    <xf numFmtId="4" fontId="0" fillId="4" borderId="11" xfId="0" applyNumberFormat="1" applyFill="1" applyBorder="1" applyAlignment="1">
      <alignment horizontal="right"/>
    </xf>
    <xf numFmtId="0" fontId="3" fillId="4" borderId="1" xfId="0" applyFont="1" applyFill="1" applyBorder="1" applyAlignment="1">
      <alignment horizontal="center"/>
    </xf>
    <xf numFmtId="4" fontId="1" fillId="4" borderId="1" xfId="0" applyNumberFormat="1" applyFont="1" applyFill="1" applyBorder="1"/>
    <xf numFmtId="0" fontId="4" fillId="4" borderId="1" xfId="0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vertical="center" wrapText="1"/>
    </xf>
    <xf numFmtId="14" fontId="4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wrapText="1"/>
    </xf>
    <xf numFmtId="0" fontId="0" fillId="4" borderId="0" xfId="0" applyFill="1"/>
    <xf numFmtId="4" fontId="8" fillId="4" borderId="1" xfId="0" applyNumberFormat="1" applyFont="1" applyFill="1" applyBorder="1" applyAlignment="1">
      <alignment vertical="center" wrapText="1"/>
    </xf>
    <xf numFmtId="4" fontId="4" fillId="4" borderId="4" xfId="0" applyNumberFormat="1" applyFont="1" applyFill="1" applyBorder="1" applyAlignment="1">
      <alignment horizontal="left" vertical="center" wrapText="1"/>
    </xf>
    <xf numFmtId="4" fontId="4" fillId="4" borderId="1" xfId="0" applyNumberFormat="1" applyFont="1" applyFill="1" applyBorder="1" applyAlignment="1">
      <alignment horizontal="left" vertical="center" wrapText="1"/>
    </xf>
    <xf numFmtId="4" fontId="4" fillId="4" borderId="1" xfId="0" applyNumberFormat="1" applyFont="1" applyFill="1" applyBorder="1" applyAlignment="1">
      <alignment horizontal="center" wrapText="1"/>
    </xf>
    <xf numFmtId="14" fontId="8" fillId="4" borderId="1" xfId="0" applyNumberFormat="1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wrapText="1"/>
    </xf>
    <xf numFmtId="0" fontId="23" fillId="4" borderId="1" xfId="0" applyFont="1" applyFill="1" applyBorder="1" applyAlignment="1">
      <alignment horizontal="center"/>
    </xf>
    <xf numFmtId="4" fontId="4" fillId="4" borderId="1" xfId="0" applyNumberFormat="1" applyFont="1" applyFill="1" applyBorder="1" applyAlignment="1">
      <alignment horizontal="left" wrapText="1"/>
    </xf>
    <xf numFmtId="4" fontId="4" fillId="4" borderId="1" xfId="0" applyNumberFormat="1" applyFont="1" applyFill="1" applyBorder="1" applyAlignment="1">
      <alignment horizontal="right" wrapText="1"/>
    </xf>
    <xf numFmtId="0" fontId="4" fillId="4" borderId="1" xfId="0" applyFont="1" applyFill="1" applyBorder="1" applyAlignment="1">
      <alignment horizontal="right" vertical="center" wrapText="1"/>
    </xf>
    <xf numFmtId="4" fontId="4" fillId="4" borderId="1" xfId="0" applyNumberFormat="1" applyFont="1" applyFill="1" applyBorder="1" applyAlignment="1">
      <alignment horizontal="right" vertical="center" wrapText="1"/>
    </xf>
    <xf numFmtId="4" fontId="4" fillId="4" borderId="4" xfId="0" applyNumberFormat="1" applyFont="1" applyFill="1" applyBorder="1" applyAlignment="1">
      <alignment vertical="center" wrapText="1"/>
    </xf>
    <xf numFmtId="4" fontId="4" fillId="4" borderId="4" xfId="0" applyNumberFormat="1" applyFont="1" applyFill="1" applyBorder="1" applyAlignment="1">
      <alignment wrapText="1"/>
    </xf>
    <xf numFmtId="4" fontId="4" fillId="4" borderId="4" xfId="0" applyNumberFormat="1" applyFont="1" applyFill="1" applyBorder="1" applyAlignment="1">
      <alignment horizontal="right" wrapText="1"/>
    </xf>
    <xf numFmtId="4" fontId="7" fillId="4" borderId="1" xfId="0" applyNumberFormat="1" applyFont="1" applyFill="1" applyBorder="1" applyAlignment="1">
      <alignment wrapText="1"/>
    </xf>
    <xf numFmtId="4" fontId="20" fillId="0" borderId="0" xfId="0" applyNumberFormat="1" applyFont="1" applyFill="1" applyBorder="1" applyAlignment="1">
      <alignment vertical="center" wrapText="1"/>
    </xf>
    <xf numFmtId="14" fontId="8" fillId="4" borderId="1" xfId="0" applyNumberFormat="1" applyFont="1" applyFill="1" applyBorder="1"/>
    <xf numFmtId="4" fontId="10" fillId="4" borderId="1" xfId="0" applyNumberFormat="1" applyFont="1" applyFill="1" applyBorder="1" applyAlignment="1">
      <alignment vertical="center" wrapText="1"/>
    </xf>
    <xf numFmtId="4" fontId="1" fillId="4" borderId="1" xfId="0" applyNumberFormat="1" applyFont="1" applyFill="1" applyBorder="1" applyAlignment="1">
      <alignment vertical="center" wrapText="1"/>
    </xf>
    <xf numFmtId="4" fontId="10" fillId="4" borderId="1" xfId="0" applyNumberFormat="1" applyFont="1" applyFill="1" applyBorder="1" applyAlignment="1">
      <alignment wrapText="1"/>
    </xf>
    <xf numFmtId="0" fontId="8" fillId="4" borderId="1" xfId="0" applyFont="1" applyFill="1" applyBorder="1"/>
    <xf numFmtId="4" fontId="8" fillId="4" borderId="1" xfId="0" applyNumberFormat="1" applyFont="1" applyFill="1" applyBorder="1"/>
    <xf numFmtId="14" fontId="8" fillId="4" borderId="1" xfId="0" applyNumberFormat="1" applyFont="1" applyFill="1" applyBorder="1" applyAlignment="1">
      <alignment horizontal="left" wrapText="1"/>
    </xf>
    <xf numFmtId="0" fontId="35" fillId="4" borderId="1" xfId="0" applyFont="1" applyFill="1" applyBorder="1"/>
    <xf numFmtId="4" fontId="8" fillId="4" borderId="1" xfId="0" applyNumberFormat="1" applyFont="1" applyFill="1" applyBorder="1" applyAlignment="1">
      <alignment wrapText="1"/>
    </xf>
    <xf numFmtId="0" fontId="27" fillId="4" borderId="0" xfId="0" applyFont="1" applyFill="1"/>
    <xf numFmtId="4" fontId="21" fillId="4" borderId="10" xfId="2" applyNumberFormat="1" applyFont="1" applyFill="1" applyBorder="1" applyAlignment="1">
      <alignment horizontal="right" vertical="top" wrapText="1"/>
    </xf>
    <xf numFmtId="166" fontId="21" fillId="4" borderId="10" xfId="2" applyNumberFormat="1" applyFont="1" applyFill="1" applyBorder="1" applyAlignment="1">
      <alignment horizontal="right" vertical="top" wrapText="1"/>
    </xf>
    <xf numFmtId="0" fontId="19" fillId="4" borderId="1" xfId="0" applyFont="1" applyFill="1" applyBorder="1" applyAlignment="1">
      <alignment wrapText="1"/>
    </xf>
    <xf numFmtId="4" fontId="8" fillId="4" borderId="1" xfId="0" applyNumberFormat="1" applyFont="1" applyFill="1" applyBorder="1" applyAlignment="1">
      <alignment horizontal="left" wrapText="1"/>
    </xf>
    <xf numFmtId="4" fontId="19" fillId="4" borderId="1" xfId="0" applyNumberFormat="1" applyFont="1" applyFill="1" applyBorder="1" applyAlignment="1">
      <alignment wrapText="1"/>
    </xf>
    <xf numFmtId="0" fontId="8" fillId="4" borderId="1" xfId="0" applyFont="1" applyFill="1" applyBorder="1" applyAlignment="1">
      <alignment horizontal="left" wrapText="1"/>
    </xf>
    <xf numFmtId="0" fontId="19" fillId="4" borderId="1" xfId="0" applyFont="1" applyFill="1" applyBorder="1" applyAlignment="1">
      <alignment horizontal="left" wrapText="1"/>
    </xf>
    <xf numFmtId="0" fontId="30" fillId="4" borderId="1" xfId="0" applyFont="1" applyFill="1" applyBorder="1" applyAlignment="1">
      <alignment wrapText="1"/>
    </xf>
    <xf numFmtId="4" fontId="30" fillId="4" borderId="1" xfId="0" applyNumberFormat="1" applyFont="1" applyFill="1" applyBorder="1" applyAlignment="1">
      <alignment wrapText="1"/>
    </xf>
    <xf numFmtId="0" fontId="30" fillId="4" borderId="1" xfId="0" applyFont="1" applyFill="1" applyBorder="1" applyAlignment="1">
      <alignment horizontal="left" wrapText="1"/>
    </xf>
    <xf numFmtId="0" fontId="26" fillId="4" borderId="1" xfId="0" applyFont="1" applyFill="1" applyBorder="1"/>
    <xf numFmtId="4" fontId="21" fillId="4" borderId="1" xfId="2" applyNumberFormat="1" applyFont="1" applyFill="1" applyBorder="1" applyAlignment="1">
      <alignment horizontal="right" vertical="top" wrapText="1"/>
    </xf>
    <xf numFmtId="4" fontId="36" fillId="4" borderId="10" xfId="2" applyNumberFormat="1" applyFont="1" applyFill="1" applyBorder="1" applyAlignment="1">
      <alignment horizontal="right" vertical="top" wrapText="1"/>
    </xf>
    <xf numFmtId="4" fontId="22" fillId="4" borderId="10" xfId="2" applyNumberFormat="1" applyFont="1" applyFill="1" applyBorder="1" applyAlignment="1">
      <alignment horizontal="right" vertical="top" wrapText="1"/>
    </xf>
    <xf numFmtId="0" fontId="29" fillId="4" borderId="1" xfId="0" applyFont="1" applyFill="1" applyBorder="1"/>
    <xf numFmtId="0" fontId="19" fillId="4" borderId="1" xfId="0" applyFont="1" applyFill="1" applyBorder="1"/>
    <xf numFmtId="4" fontId="19" fillId="4" borderId="1" xfId="0" applyNumberFormat="1" applyFont="1" applyFill="1" applyBorder="1"/>
    <xf numFmtId="4" fontId="28" fillId="4" borderId="1" xfId="0" applyNumberFormat="1" applyFont="1" applyFill="1" applyBorder="1"/>
    <xf numFmtId="0" fontId="17" fillId="4" borderId="0" xfId="0" applyFont="1" applyFill="1"/>
    <xf numFmtId="2" fontId="8" fillId="4" borderId="1" xfId="0" applyNumberFormat="1" applyFont="1" applyFill="1" applyBorder="1" applyAlignment="1">
      <alignment wrapText="1"/>
    </xf>
    <xf numFmtId="2" fontId="26" fillId="4" borderId="1" xfId="0" applyNumberFormat="1" applyFont="1" applyFill="1" applyBorder="1" applyAlignment="1">
      <alignment wrapText="1"/>
    </xf>
    <xf numFmtId="2" fontId="19" fillId="4" borderId="1" xfId="0" applyNumberFormat="1" applyFont="1" applyFill="1" applyBorder="1" applyAlignment="1">
      <alignment wrapText="1"/>
    </xf>
    <xf numFmtId="0" fontId="8" fillId="4" borderId="1" xfId="0" applyNumberFormat="1" applyFont="1" applyFill="1" applyBorder="1" applyAlignment="1">
      <alignment horizontal="left" wrapText="1"/>
    </xf>
    <xf numFmtId="4" fontId="28" fillId="4" borderId="1" xfId="0" applyNumberFormat="1" applyFont="1" applyFill="1" applyBorder="1" applyAlignment="1">
      <alignment wrapText="1"/>
    </xf>
    <xf numFmtId="0" fontId="20" fillId="4" borderId="1" xfId="0" applyNumberFormat="1" applyFont="1" applyFill="1" applyBorder="1" applyAlignment="1">
      <alignment horizontal="left" wrapText="1"/>
    </xf>
    <xf numFmtId="4" fontId="1" fillId="4" borderId="1" xfId="0" applyNumberFormat="1" applyFont="1" applyFill="1" applyBorder="1" applyAlignment="1">
      <alignment wrapText="1"/>
    </xf>
    <xf numFmtId="4" fontId="10" fillId="4" borderId="1" xfId="0" applyNumberFormat="1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center"/>
    </xf>
    <xf numFmtId="0" fontId="31" fillId="4" borderId="0" xfId="0" applyFont="1" applyFill="1"/>
    <xf numFmtId="0" fontId="1" fillId="4" borderId="1" xfId="0" applyFont="1" applyFill="1" applyBorder="1" applyAlignment="1">
      <alignment vertical="center" wrapText="1"/>
    </xf>
    <xf numFmtId="4" fontId="1" fillId="4" borderId="1" xfId="0" applyNumberFormat="1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4" fontId="8" fillId="4" borderId="1" xfId="0" applyNumberFormat="1" applyFont="1" applyFill="1" applyBorder="1" applyAlignment="1">
      <alignment horizontal="center" wrapText="1"/>
    </xf>
    <xf numFmtId="49" fontId="8" fillId="4" borderId="1" xfId="0" applyNumberFormat="1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wrapText="1"/>
    </xf>
    <xf numFmtId="4" fontId="8" fillId="0" borderId="1" xfId="0" applyNumberFormat="1" applyFont="1" applyFill="1" applyBorder="1" applyAlignment="1">
      <alignment horizontal="right" vertical="center"/>
    </xf>
    <xf numFmtId="14" fontId="8" fillId="0" borderId="1" xfId="0" applyNumberFormat="1" applyFont="1" applyFill="1" applyBorder="1" applyAlignment="1">
      <alignment horizontal="right" vertical="center"/>
    </xf>
    <xf numFmtId="165" fontId="8" fillId="0" borderId="1" xfId="0" applyNumberFormat="1" applyFont="1" applyFill="1" applyBorder="1" applyAlignment="1">
      <alignment wrapText="1"/>
    </xf>
    <xf numFmtId="4" fontId="8" fillId="0" borderId="1" xfId="0" applyNumberFormat="1" applyFont="1" applyFill="1" applyBorder="1" applyAlignment="1">
      <alignment wrapText="1"/>
    </xf>
    <xf numFmtId="14" fontId="8" fillId="0" borderId="1" xfId="0" applyNumberFormat="1" applyFont="1" applyFill="1" applyBorder="1" applyAlignment="1">
      <alignment wrapText="1"/>
    </xf>
    <xf numFmtId="49" fontId="8" fillId="0" borderId="1" xfId="0" applyNumberFormat="1" applyFont="1" applyFill="1" applyBorder="1" applyAlignment="1">
      <alignment horizontal="right" wrapText="1"/>
    </xf>
    <xf numFmtId="14" fontId="8" fillId="0" borderId="1" xfId="0" applyNumberFormat="1" applyFont="1" applyFill="1" applyBorder="1"/>
    <xf numFmtId="4" fontId="8" fillId="0" borderId="1" xfId="0" applyNumberFormat="1" applyFont="1" applyFill="1" applyBorder="1" applyAlignment="1">
      <alignment horizontal="right"/>
    </xf>
    <xf numFmtId="14" fontId="8" fillId="0" borderId="1" xfId="0" applyNumberFormat="1" applyFont="1" applyFill="1" applyBorder="1" applyAlignment="1">
      <alignment horizontal="right"/>
    </xf>
    <xf numFmtId="4" fontId="25" fillId="0" borderId="1" xfId="0" applyNumberFormat="1" applyFont="1" applyFill="1" applyBorder="1" applyAlignment="1">
      <alignment wrapText="1"/>
    </xf>
    <xf numFmtId="0" fontId="24" fillId="0" borderId="0" xfId="0" applyFont="1"/>
    <xf numFmtId="0" fontId="25" fillId="0" borderId="1" xfId="0" applyFont="1" applyFill="1" applyBorder="1" applyAlignment="1">
      <alignment wrapText="1"/>
    </xf>
    <xf numFmtId="0" fontId="8" fillId="0" borderId="1" xfId="0" applyFont="1" applyFill="1" applyBorder="1"/>
    <xf numFmtId="2" fontId="8" fillId="0" borderId="1" xfId="0" applyNumberFormat="1" applyFont="1" applyFill="1" applyBorder="1" applyAlignment="1">
      <alignment wrapText="1"/>
    </xf>
    <xf numFmtId="2" fontId="25" fillId="0" borderId="1" xfId="0" applyNumberFormat="1" applyFont="1" applyFill="1" applyBorder="1" applyAlignment="1">
      <alignment wrapText="1"/>
    </xf>
    <xf numFmtId="0" fontId="25" fillId="0" borderId="1" xfId="0" applyNumberFormat="1" applyFont="1" applyFill="1" applyBorder="1" applyAlignment="1">
      <alignment wrapText="1"/>
    </xf>
    <xf numFmtId="2" fontId="37" fillId="0" borderId="1" xfId="0" applyNumberFormat="1" applyFont="1" applyFill="1" applyBorder="1" applyAlignment="1">
      <alignment wrapText="1"/>
    </xf>
    <xf numFmtId="4" fontId="37" fillId="0" borderId="1" xfId="0" applyNumberFormat="1" applyFont="1" applyFill="1" applyBorder="1" applyAlignment="1">
      <alignment wrapText="1"/>
    </xf>
    <xf numFmtId="0" fontId="37" fillId="0" borderId="1" xfId="0" applyNumberFormat="1" applyFont="1" applyFill="1" applyBorder="1" applyAlignment="1">
      <alignment wrapText="1"/>
    </xf>
    <xf numFmtId="0" fontId="38" fillId="0" borderId="1" xfId="0" applyFont="1" applyBorder="1" applyAlignment="1">
      <alignment horizontal="center" vertical="center" wrapText="1"/>
    </xf>
    <xf numFmtId="14" fontId="8" fillId="0" borderId="0" xfId="0" applyNumberFormat="1" applyFont="1" applyFill="1" applyBorder="1" applyAlignment="1">
      <alignment wrapText="1"/>
    </xf>
    <xf numFmtId="0" fontId="24" fillId="2" borderId="0" xfId="0" applyFont="1" applyFill="1"/>
    <xf numFmtId="2" fontId="25" fillId="0" borderId="2" xfId="0" applyNumberFormat="1" applyFont="1" applyFill="1" applyBorder="1" applyAlignment="1">
      <alignment wrapText="1"/>
    </xf>
    <xf numFmtId="4" fontId="8" fillId="0" borderId="2" xfId="0" applyNumberFormat="1" applyFont="1" applyFill="1" applyBorder="1" applyAlignment="1">
      <alignment wrapText="1"/>
    </xf>
    <xf numFmtId="0" fontId="8" fillId="0" borderId="1" xfId="0" applyNumberFormat="1" applyFont="1" applyFill="1" applyBorder="1" applyAlignment="1">
      <alignment wrapText="1"/>
    </xf>
    <xf numFmtId="0" fontId="20" fillId="0" borderId="1" xfId="0" applyFont="1" applyFill="1" applyBorder="1" applyAlignment="1">
      <alignment horizontal="left" vertical="center" wrapText="1"/>
    </xf>
    <xf numFmtId="2" fontId="8" fillId="0" borderId="2" xfId="0" applyNumberFormat="1" applyFont="1" applyFill="1" applyBorder="1" applyAlignment="1">
      <alignment wrapText="1"/>
    </xf>
    <xf numFmtId="0" fontId="20" fillId="0" borderId="6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wrapText="1"/>
    </xf>
    <xf numFmtId="0" fontId="23" fillId="0" borderId="1" xfId="0" applyNumberFormat="1" applyFont="1" applyFill="1" applyBorder="1" applyAlignment="1">
      <alignment wrapText="1"/>
    </xf>
    <xf numFmtId="0" fontId="23" fillId="0" borderId="1" xfId="0" applyFont="1" applyFill="1" applyBorder="1" applyAlignment="1">
      <alignment wrapText="1"/>
    </xf>
    <xf numFmtId="165" fontId="8" fillId="0" borderId="0" xfId="0" applyNumberFormat="1" applyFont="1" applyFill="1" applyAlignment="1">
      <alignment wrapText="1"/>
    </xf>
    <xf numFmtId="165" fontId="26" fillId="0" borderId="0" xfId="0" applyNumberFormat="1" applyFont="1" applyAlignment="1">
      <alignment wrapText="1"/>
    </xf>
    <xf numFmtId="165" fontId="25" fillId="0" borderId="1" xfId="0" applyNumberFormat="1" applyFont="1" applyFill="1" applyBorder="1" applyAlignment="1">
      <alignment wrapText="1"/>
    </xf>
    <xf numFmtId="0" fontId="24" fillId="0" borderId="1" xfId="0" applyFont="1" applyFill="1" applyBorder="1"/>
    <xf numFmtId="0" fontId="24" fillId="0" borderId="3" xfId="0" applyFont="1" applyBorder="1"/>
    <xf numFmtId="0" fontId="23" fillId="0" borderId="1" xfId="0" applyFont="1" applyFill="1" applyBorder="1"/>
    <xf numFmtId="0" fontId="8" fillId="0" borderId="5" xfId="0" applyNumberFormat="1" applyFont="1" applyFill="1" applyBorder="1" applyAlignment="1">
      <alignment wrapText="1"/>
    </xf>
    <xf numFmtId="165" fontId="8" fillId="0" borderId="5" xfId="0" applyNumberFormat="1" applyFont="1" applyFill="1" applyBorder="1" applyAlignment="1">
      <alignment wrapText="1"/>
    </xf>
    <xf numFmtId="165" fontId="8" fillId="0" borderId="2" xfId="0" applyNumberFormat="1" applyFont="1" applyFill="1" applyBorder="1" applyAlignment="1">
      <alignment wrapText="1"/>
    </xf>
    <xf numFmtId="0" fontId="20" fillId="0" borderId="1" xfId="0" applyFont="1" applyFill="1" applyBorder="1" applyAlignment="1">
      <alignment horizontal="left" wrapText="1"/>
    </xf>
    <xf numFmtId="165" fontId="37" fillId="0" borderId="1" xfId="0" applyNumberFormat="1" applyFont="1" applyFill="1" applyBorder="1" applyAlignment="1">
      <alignment wrapText="1"/>
    </xf>
    <xf numFmtId="4" fontId="23" fillId="0" borderId="1" xfId="0" applyNumberFormat="1" applyFont="1" applyFill="1" applyBorder="1"/>
    <xf numFmtId="0" fontId="17" fillId="4" borderId="1" xfId="0" applyFont="1" applyFill="1" applyBorder="1"/>
    <xf numFmtId="0" fontId="12" fillId="4" borderId="0" xfId="0" applyFont="1" applyFill="1"/>
    <xf numFmtId="0" fontId="0" fillId="4" borderId="0" xfId="0" applyFill="1" applyAlignment="1">
      <alignment horizontal="center"/>
    </xf>
    <xf numFmtId="0" fontId="16" fillId="4" borderId="0" xfId="0" applyFont="1" applyFill="1"/>
    <xf numFmtId="0" fontId="3" fillId="4" borderId="1" xfId="0" applyFont="1" applyFill="1" applyBorder="1"/>
    <xf numFmtId="14" fontId="8" fillId="4" borderId="4" xfId="0" applyNumberFormat="1" applyFont="1" applyFill="1" applyBorder="1"/>
    <xf numFmtId="0" fontId="4" fillId="4" borderId="4" xfId="0" applyFont="1" applyFill="1" applyBorder="1" applyAlignment="1">
      <alignment vertical="center" wrapText="1"/>
    </xf>
    <xf numFmtId="4" fontId="1" fillId="4" borderId="1" xfId="0" applyNumberFormat="1" applyFont="1" applyFill="1" applyBorder="1" applyAlignment="1">
      <alignment horizontal="right" wrapText="1"/>
    </xf>
    <xf numFmtId="0" fontId="1" fillId="4" borderId="1" xfId="0" applyFont="1" applyFill="1" applyBorder="1"/>
    <xf numFmtId="0" fontId="10" fillId="4" borderId="1" xfId="0" applyFont="1" applyFill="1" applyBorder="1" applyAlignment="1">
      <alignment vertical="center" wrapText="1"/>
    </xf>
    <xf numFmtId="0" fontId="4" fillId="4" borderId="0" xfId="0" applyFont="1" applyFill="1" applyBorder="1"/>
    <xf numFmtId="0" fontId="5" fillId="4" borderId="0" xfId="0" applyFont="1" applyFill="1" applyBorder="1" applyAlignment="1">
      <alignment horizontal="center" wrapText="1"/>
    </xf>
    <xf numFmtId="4" fontId="5" fillId="4" borderId="0" xfId="0" applyNumberFormat="1" applyFont="1" applyFill="1" applyBorder="1"/>
    <xf numFmtId="0" fontId="6" fillId="4" borderId="0" xfId="0" applyFont="1" applyFill="1" applyBorder="1"/>
    <xf numFmtId="0" fontId="7" fillId="4" borderId="0" xfId="0" applyFont="1" applyFill="1" applyBorder="1"/>
    <xf numFmtId="0" fontId="10" fillId="4" borderId="1" xfId="0" applyNumberFormat="1" applyFont="1" applyFill="1" applyBorder="1" applyAlignment="1">
      <alignment wrapText="1"/>
    </xf>
    <xf numFmtId="0" fontId="1" fillId="4" borderId="4" xfId="0" applyFont="1" applyFill="1" applyBorder="1" applyAlignment="1">
      <alignment vertical="center"/>
    </xf>
    <xf numFmtId="4" fontId="10" fillId="4" borderId="4" xfId="0" applyNumberFormat="1" applyFont="1" applyFill="1" applyBorder="1" applyAlignment="1">
      <alignment vertical="center" wrapText="1"/>
    </xf>
    <xf numFmtId="4" fontId="4" fillId="4" borderId="0" xfId="0" applyNumberFormat="1" applyFont="1" applyFill="1" applyBorder="1" applyAlignment="1">
      <alignment wrapText="1"/>
    </xf>
    <xf numFmtId="4" fontId="3" fillId="4" borderId="1" xfId="0" applyNumberFormat="1" applyFont="1" applyFill="1" applyBorder="1" applyAlignment="1">
      <alignment wrapText="1"/>
    </xf>
    <xf numFmtId="4" fontId="20" fillId="4" borderId="0" xfId="0" applyNumberFormat="1" applyFont="1" applyFill="1" applyBorder="1" applyAlignment="1">
      <alignment vertical="center" wrapText="1"/>
    </xf>
    <xf numFmtId="4" fontId="20" fillId="4" borderId="0" xfId="0" applyNumberFormat="1" applyFont="1" applyFill="1" applyBorder="1" applyAlignment="1">
      <alignment wrapText="1"/>
    </xf>
    <xf numFmtId="0" fontId="29" fillId="4" borderId="0" xfId="0" applyFont="1" applyFill="1"/>
    <xf numFmtId="4" fontId="20" fillId="4" borderId="0" xfId="0" applyNumberFormat="1" applyFont="1" applyFill="1" applyBorder="1" applyAlignment="1">
      <alignment horizontal="center" vertical="center" wrapText="1"/>
    </xf>
    <xf numFmtId="4" fontId="18" fillId="4" borderId="0" xfId="0" applyNumberFormat="1" applyFont="1" applyFill="1" applyBorder="1" applyAlignment="1">
      <alignment vertical="center" wrapText="1"/>
    </xf>
    <xf numFmtId="0" fontId="18" fillId="4" borderId="0" xfId="0" applyNumberFormat="1" applyFont="1" applyFill="1" applyBorder="1" applyAlignment="1">
      <alignment vertical="center" wrapText="1"/>
    </xf>
    <xf numFmtId="0" fontId="4" fillId="4" borderId="0" xfId="0" applyNumberFormat="1" applyFont="1" applyFill="1" applyBorder="1" applyAlignment="1">
      <alignment wrapText="1"/>
    </xf>
    <xf numFmtId="4" fontId="4" fillId="4" borderId="0" xfId="0" applyNumberFormat="1" applyFont="1" applyFill="1" applyAlignment="1">
      <alignment wrapText="1"/>
    </xf>
    <xf numFmtId="4" fontId="21" fillId="4" borderId="12" xfId="2" applyNumberFormat="1" applyFont="1" applyFill="1" applyBorder="1" applyAlignment="1">
      <alignment horizontal="right" vertical="top" wrapText="1"/>
    </xf>
    <xf numFmtId="4" fontId="21" fillId="4" borderId="13" xfId="2" applyNumberFormat="1" applyFont="1" applyFill="1" applyBorder="1" applyAlignment="1">
      <alignment horizontal="right" vertical="top" wrapText="1"/>
    </xf>
    <xf numFmtId="4" fontId="8" fillId="4" borderId="4" xfId="0" applyNumberFormat="1" applyFont="1" applyFill="1" applyBorder="1"/>
    <xf numFmtId="4" fontId="21" fillId="4" borderId="14" xfId="2" applyNumberFormat="1" applyFont="1" applyFill="1" applyBorder="1" applyAlignment="1">
      <alignment horizontal="right" vertical="top" wrapText="1"/>
    </xf>
    <xf numFmtId="0" fontId="35" fillId="4" borderId="1" xfId="0" applyFont="1" applyFill="1" applyBorder="1" applyAlignment="1">
      <alignment vertical="center" wrapText="1"/>
    </xf>
    <xf numFmtId="0" fontId="35" fillId="4" borderId="1" xfId="0" applyFont="1" applyFill="1" applyBorder="1" applyAlignment="1">
      <alignment wrapText="1"/>
    </xf>
    <xf numFmtId="4" fontId="40" fillId="4" borderId="1" xfId="0" applyNumberFormat="1" applyFont="1" applyFill="1" applyBorder="1" applyAlignment="1">
      <alignment vertical="center" wrapText="1"/>
    </xf>
    <xf numFmtId="0" fontId="40" fillId="4" borderId="1" xfId="0" applyFont="1" applyFill="1" applyBorder="1" applyAlignment="1">
      <alignment horizontal="center"/>
    </xf>
    <xf numFmtId="0" fontId="35" fillId="4" borderId="1" xfId="0" applyFont="1" applyFill="1" applyBorder="1" applyAlignment="1">
      <alignment horizontal="center" wrapText="1"/>
    </xf>
    <xf numFmtId="4" fontId="35" fillId="4" borderId="1" xfId="0" applyNumberFormat="1" applyFont="1" applyFill="1" applyBorder="1" applyAlignment="1">
      <alignment vertical="center" wrapText="1"/>
    </xf>
    <xf numFmtId="14" fontId="35" fillId="4" borderId="1" xfId="0" applyNumberFormat="1" applyFont="1" applyFill="1" applyBorder="1" applyAlignment="1">
      <alignment vertical="center" wrapText="1"/>
    </xf>
    <xf numFmtId="4" fontId="35" fillId="4" borderId="1" xfId="0" applyNumberFormat="1" applyFont="1" applyFill="1" applyBorder="1" applyAlignment="1">
      <alignment horizontal="left" vertical="center" wrapText="1"/>
    </xf>
    <xf numFmtId="4" fontId="35" fillId="4" borderId="1" xfId="0" applyNumberFormat="1" applyFont="1" applyFill="1" applyBorder="1" applyAlignment="1">
      <alignment wrapText="1"/>
    </xf>
    <xf numFmtId="4" fontId="35" fillId="4" borderId="1" xfId="0" applyNumberFormat="1" applyFont="1" applyFill="1" applyBorder="1" applyAlignment="1">
      <alignment horizontal="center" wrapText="1"/>
    </xf>
    <xf numFmtId="14" fontId="35" fillId="4" borderId="1" xfId="0" applyNumberFormat="1" applyFont="1" applyFill="1" applyBorder="1" applyAlignment="1">
      <alignment wrapText="1"/>
    </xf>
    <xf numFmtId="4" fontId="42" fillId="4" borderId="1" xfId="0" applyNumberFormat="1" applyFont="1" applyFill="1" applyBorder="1" applyAlignment="1">
      <alignment wrapText="1"/>
    </xf>
    <xf numFmtId="4" fontId="42" fillId="4" borderId="1" xfId="0" applyNumberFormat="1" applyFont="1" applyFill="1" applyBorder="1" applyAlignment="1">
      <alignment horizontal="center" wrapText="1"/>
    </xf>
    <xf numFmtId="0" fontId="42" fillId="4" borderId="1" xfId="0" applyFont="1" applyFill="1" applyBorder="1" applyAlignment="1">
      <alignment horizontal="center" wrapText="1"/>
    </xf>
    <xf numFmtId="0" fontId="19" fillId="4" borderId="1" xfId="0" applyFont="1" applyFill="1" applyBorder="1" applyAlignment="1">
      <alignment horizontal="center" wrapText="1"/>
    </xf>
    <xf numFmtId="14" fontId="35" fillId="4" borderId="1" xfId="0" applyNumberFormat="1" applyFont="1" applyFill="1" applyBorder="1" applyAlignment="1">
      <alignment horizontal="left" wrapText="1"/>
    </xf>
    <xf numFmtId="0" fontId="27" fillId="10" borderId="0" xfId="0" applyFont="1" applyFill="1"/>
    <xf numFmtId="0" fontId="27" fillId="11" borderId="0" xfId="0" applyFont="1" applyFill="1"/>
    <xf numFmtId="0" fontId="27" fillId="12" borderId="0" xfId="0" applyFont="1" applyFill="1"/>
    <xf numFmtId="0" fontId="17" fillId="11" borderId="0" xfId="0" applyFont="1" applyFill="1"/>
    <xf numFmtId="0" fontId="17" fillId="11" borderId="1" xfId="0" applyFont="1" applyFill="1" applyBorder="1"/>
    <xf numFmtId="0" fontId="24" fillId="11" borderId="0" xfId="0" applyFont="1" applyFill="1"/>
    <xf numFmtId="0" fontId="0" fillId="11" borderId="0" xfId="0" applyFill="1"/>
    <xf numFmtId="165" fontId="26" fillId="11" borderId="0" xfId="0" applyNumberFormat="1" applyFont="1" applyFill="1" applyAlignment="1">
      <alignment wrapText="1"/>
    </xf>
    <xf numFmtId="0" fontId="27" fillId="5" borderId="0" xfId="0" applyFont="1" applyFill="1"/>
    <xf numFmtId="0" fontId="25" fillId="4" borderId="1" xfId="0" applyFont="1" applyFill="1" applyBorder="1" applyAlignment="1">
      <alignment wrapText="1"/>
    </xf>
    <xf numFmtId="4" fontId="43" fillId="4" borderId="12" xfId="2" applyNumberFormat="1" applyFont="1" applyFill="1" applyBorder="1" applyAlignment="1">
      <alignment horizontal="right" vertical="top" wrapText="1"/>
    </xf>
    <xf numFmtId="4" fontId="44" fillId="4" borderId="10" xfId="2" applyNumberFormat="1" applyFont="1" applyFill="1" applyBorder="1" applyAlignment="1">
      <alignment horizontal="right" vertical="top" wrapText="1"/>
    </xf>
    <xf numFmtId="4" fontId="25" fillId="4" borderId="1" xfId="0" applyNumberFormat="1" applyFont="1" applyFill="1" applyBorder="1" applyAlignment="1">
      <alignment horizontal="left" wrapText="1"/>
    </xf>
    <xf numFmtId="4" fontId="25" fillId="4" borderId="1" xfId="0" applyNumberFormat="1" applyFont="1" applyFill="1" applyBorder="1"/>
    <xf numFmtId="0" fontId="25" fillId="4" borderId="1" xfId="0" applyFont="1" applyFill="1" applyBorder="1"/>
    <xf numFmtId="0" fontId="41" fillId="4" borderId="1" xfId="0" applyFont="1" applyFill="1" applyBorder="1"/>
    <xf numFmtId="0" fontId="27" fillId="4" borderId="1" xfId="0" applyFont="1" applyFill="1" applyBorder="1"/>
    <xf numFmtId="4" fontId="43" fillId="4" borderId="10" xfId="2" applyNumberFormat="1" applyFont="1" applyFill="1" applyBorder="1" applyAlignment="1">
      <alignment horizontal="right" vertical="top" wrapText="1"/>
    </xf>
    <xf numFmtId="0" fontId="20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left" vertical="center"/>
    </xf>
    <xf numFmtId="4" fontId="1" fillId="4" borderId="1" xfId="0" applyNumberFormat="1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164" fontId="19" fillId="4" borderId="1" xfId="0" applyNumberFormat="1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/>
    </xf>
    <xf numFmtId="4" fontId="25" fillId="4" borderId="1" xfId="0" applyNumberFormat="1" applyFont="1" applyFill="1" applyBorder="1" applyAlignment="1">
      <alignment wrapText="1"/>
    </xf>
    <xf numFmtId="0" fontId="46" fillId="4" borderId="1" xfId="0" applyFont="1" applyFill="1" applyBorder="1" applyAlignment="1">
      <alignment horizontal="left" wrapText="1"/>
    </xf>
    <xf numFmtId="2" fontId="47" fillId="4" borderId="1" xfId="0" applyNumberFormat="1" applyFont="1" applyFill="1" applyBorder="1" applyAlignment="1">
      <alignment wrapText="1"/>
    </xf>
    <xf numFmtId="4" fontId="25" fillId="4" borderId="1" xfId="0" applyNumberFormat="1" applyFont="1" applyFill="1" applyBorder="1" applyAlignment="1">
      <alignment vertical="center" wrapText="1"/>
    </xf>
    <xf numFmtId="14" fontId="8" fillId="4" borderId="1" xfId="0" applyNumberFormat="1" applyFont="1" applyFill="1" applyBorder="1" applyAlignment="1">
      <alignment horizontal="right" vertical="center" wrapText="1"/>
    </xf>
    <xf numFmtId="0" fontId="23" fillId="4" borderId="1" xfId="0" applyFont="1" applyFill="1" applyBorder="1" applyAlignment="1">
      <alignment horizontal="center" wrapText="1"/>
    </xf>
    <xf numFmtId="4" fontId="8" fillId="4" borderId="4" xfId="0" applyNumberFormat="1" applyFont="1" applyFill="1" applyBorder="1" applyAlignment="1">
      <alignment horizontal="left" vertical="center" wrapText="1"/>
    </xf>
    <xf numFmtId="4" fontId="8" fillId="4" borderId="1" xfId="0" applyNumberFormat="1" applyFont="1" applyFill="1" applyBorder="1" applyAlignment="1">
      <alignment horizontal="left" vertical="center" wrapText="1"/>
    </xf>
    <xf numFmtId="14" fontId="8" fillId="4" borderId="1" xfId="0" applyNumberFormat="1" applyFont="1" applyFill="1" applyBorder="1" applyAlignment="1">
      <alignment wrapText="1"/>
    </xf>
    <xf numFmtId="0" fontId="0" fillId="12" borderId="0" xfId="0" applyFill="1"/>
    <xf numFmtId="0" fontId="0" fillId="14" borderId="0" xfId="0" applyFill="1"/>
    <xf numFmtId="0" fontId="17" fillId="14" borderId="0" xfId="0" applyFont="1" applyFill="1"/>
    <xf numFmtId="0" fontId="6" fillId="4" borderId="0" xfId="0" applyFont="1" applyFill="1" applyAlignment="1">
      <alignment horizontal="center"/>
    </xf>
    <xf numFmtId="0" fontId="12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8" fillId="4" borderId="1" xfId="0" applyFont="1" applyFill="1" applyBorder="1" applyAlignment="1">
      <alignment horizontal="center" vertical="center" wrapText="1"/>
    </xf>
    <xf numFmtId="165" fontId="8" fillId="4" borderId="1" xfId="0" applyNumberFormat="1" applyFont="1" applyFill="1" applyBorder="1" applyAlignment="1">
      <alignment wrapText="1"/>
    </xf>
    <xf numFmtId="2" fontId="35" fillId="0" borderId="1" xfId="0" applyNumberFormat="1" applyFont="1" applyFill="1" applyBorder="1" applyAlignment="1">
      <alignment wrapText="1"/>
    </xf>
    <xf numFmtId="0" fontId="35" fillId="0" borderId="1" xfId="0" applyFont="1" applyFill="1" applyBorder="1" applyAlignment="1">
      <alignment wrapText="1"/>
    </xf>
    <xf numFmtId="0" fontId="35" fillId="0" borderId="1" xfId="0" applyNumberFormat="1" applyFont="1" applyFill="1" applyBorder="1" applyAlignment="1">
      <alignment wrapText="1"/>
    </xf>
    <xf numFmtId="0" fontId="40" fillId="0" borderId="1" xfId="0" applyNumberFormat="1" applyFont="1" applyFill="1" applyBorder="1" applyAlignment="1">
      <alignment wrapText="1"/>
    </xf>
    <xf numFmtId="0" fontId="40" fillId="0" borderId="1" xfId="0" applyFont="1" applyFill="1" applyBorder="1" applyAlignment="1">
      <alignment wrapText="1"/>
    </xf>
    <xf numFmtId="0" fontId="0" fillId="0" borderId="0" xfId="0" applyBorder="1"/>
    <xf numFmtId="0" fontId="16" fillId="0" borderId="0" xfId="0" applyFont="1" applyBorder="1"/>
    <xf numFmtId="167" fontId="0" fillId="0" borderId="0" xfId="0" applyNumberFormat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167" fontId="28" fillId="0" borderId="1" xfId="0" applyNumberFormat="1" applyFont="1" applyFill="1" applyBorder="1" applyAlignment="1">
      <alignment horizontal="center" vertical="center" wrapText="1"/>
    </xf>
    <xf numFmtId="0" fontId="28" fillId="0" borderId="1" xfId="0" applyNumberFormat="1" applyFont="1" applyFill="1" applyBorder="1" applyAlignment="1">
      <alignment horizontal="center" vertical="center" wrapText="1"/>
    </xf>
    <xf numFmtId="0" fontId="33" fillId="5" borderId="1" xfId="0" applyFont="1" applyFill="1" applyBorder="1"/>
    <xf numFmtId="0" fontId="20" fillId="5" borderId="1" xfId="0" applyFont="1" applyFill="1" applyBorder="1"/>
    <xf numFmtId="0" fontId="33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167" fontId="20" fillId="0" borderId="7" xfId="0" applyNumberFormat="1" applyFont="1" applyFill="1" applyBorder="1" applyAlignment="1">
      <alignment horizontal="center" vertical="center" wrapText="1"/>
    </xf>
    <xf numFmtId="167" fontId="48" fillId="0" borderId="7" xfId="0" applyNumberFormat="1" applyFont="1" applyFill="1" applyBorder="1" applyAlignment="1">
      <alignment horizontal="center" vertical="center" wrapText="1"/>
    </xf>
    <xf numFmtId="4" fontId="20" fillId="0" borderId="7" xfId="0" applyNumberFormat="1" applyFont="1" applyFill="1" applyBorder="1" applyAlignment="1">
      <alignment horizontal="center" vertical="center" wrapText="1"/>
    </xf>
    <xf numFmtId="167" fontId="23" fillId="0" borderId="1" xfId="0" applyNumberFormat="1" applyFont="1" applyFill="1" applyBorder="1" applyAlignment="1">
      <alignment horizontal="center" vertical="center"/>
    </xf>
    <xf numFmtId="167" fontId="48" fillId="0" borderId="1" xfId="0" applyNumberFormat="1" applyFont="1" applyFill="1" applyBorder="1" applyAlignment="1">
      <alignment horizontal="center" vertical="center" wrapText="1"/>
    </xf>
    <xf numFmtId="4" fontId="20" fillId="0" borderId="1" xfId="0" applyNumberFormat="1" applyFont="1" applyFill="1" applyBorder="1" applyAlignment="1">
      <alignment horizontal="center" vertical="center" wrapText="1"/>
    </xf>
    <xf numFmtId="0" fontId="48" fillId="0" borderId="1" xfId="0" applyFont="1" applyFill="1" applyBorder="1" applyAlignment="1">
      <alignment horizontal="center" vertical="center" wrapText="1"/>
    </xf>
    <xf numFmtId="167" fontId="20" fillId="0" borderId="1" xfId="0" applyNumberFormat="1" applyFont="1" applyFill="1" applyBorder="1" applyAlignment="1">
      <alignment horizontal="center" vertical="center" wrapText="1"/>
    </xf>
    <xf numFmtId="4" fontId="28" fillId="0" borderId="1" xfId="0" applyNumberFormat="1" applyFont="1" applyFill="1" applyBorder="1" applyAlignment="1">
      <alignment horizontal="center" vertical="center" wrapText="1"/>
    </xf>
    <xf numFmtId="0" fontId="18" fillId="0" borderId="1" xfId="3" applyFont="1" applyFill="1" applyBorder="1" applyAlignment="1">
      <alignment horizontal="center" vertical="center" wrapText="1"/>
    </xf>
    <xf numFmtId="167" fontId="12" fillId="0" borderId="1" xfId="0" applyNumberFormat="1" applyFont="1" applyBorder="1" applyAlignment="1">
      <alignment horizontal="center" vertical="center"/>
    </xf>
    <xf numFmtId="0" fontId="40" fillId="0" borderId="0" xfId="0" applyFont="1" applyFill="1" applyBorder="1" applyAlignment="1">
      <alignment vertical="center" wrapText="1"/>
    </xf>
    <xf numFmtId="0" fontId="6" fillId="4" borderId="0" xfId="0" applyFont="1" applyFill="1" applyAlignment="1">
      <alignment horizontal="left"/>
    </xf>
    <xf numFmtId="0" fontId="12" fillId="4" borderId="0" xfId="0" applyFont="1" applyFill="1" applyAlignment="1">
      <alignment horizontal="left"/>
    </xf>
    <xf numFmtId="0" fontId="3" fillId="4" borderId="2" xfId="0" applyFont="1" applyFill="1" applyBorder="1" applyAlignment="1">
      <alignment wrapText="1"/>
    </xf>
    <xf numFmtId="164" fontId="4" fillId="4" borderId="2" xfId="0" applyNumberFormat="1" applyFont="1" applyFill="1" applyBorder="1" applyAlignment="1">
      <alignment horizontal="left" wrapText="1"/>
    </xf>
    <xf numFmtId="0" fontId="4" fillId="4" borderId="2" xfId="0" applyFont="1" applyFill="1" applyBorder="1" applyAlignment="1">
      <alignment horizontal="left" wrapText="1"/>
    </xf>
    <xf numFmtId="0" fontId="3" fillId="4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wrapText="1"/>
    </xf>
    <xf numFmtId="0" fontId="0" fillId="4" borderId="1" xfId="0" applyFill="1" applyBorder="1"/>
    <xf numFmtId="0" fontId="31" fillId="4" borderId="1" xfId="0" applyFont="1" applyFill="1" applyBorder="1"/>
    <xf numFmtId="0" fontId="8" fillId="4" borderId="2" xfId="0" applyFont="1" applyFill="1" applyBorder="1" applyAlignment="1">
      <alignment vertical="center" wrapText="1"/>
    </xf>
    <xf numFmtId="0" fontId="23" fillId="4" borderId="2" xfId="0" applyFont="1" applyFill="1" applyBorder="1" applyAlignment="1">
      <alignment horizontal="center" wrapText="1"/>
    </xf>
    <xf numFmtId="4" fontId="8" fillId="4" borderId="21" xfId="0" applyNumberFormat="1" applyFont="1" applyFill="1" applyBorder="1" applyAlignment="1">
      <alignment horizontal="left" vertical="center" wrapText="1"/>
    </xf>
    <xf numFmtId="4" fontId="8" fillId="4" borderId="2" xfId="0" applyNumberFormat="1" applyFont="1" applyFill="1" applyBorder="1" applyAlignment="1">
      <alignment horizontal="left" vertical="center" wrapText="1"/>
    </xf>
    <xf numFmtId="0" fontId="24" fillId="4" borderId="1" xfId="0" applyFont="1" applyFill="1" applyBorder="1"/>
    <xf numFmtId="4" fontId="46" fillId="4" borderId="1" xfId="0" applyNumberFormat="1" applyFont="1" applyFill="1" applyBorder="1" applyAlignment="1">
      <alignment wrapText="1"/>
    </xf>
    <xf numFmtId="4" fontId="46" fillId="4" borderId="1" xfId="0" applyNumberFormat="1" applyFont="1" applyFill="1" applyBorder="1" applyAlignment="1">
      <alignment horizontal="center" wrapText="1"/>
    </xf>
    <xf numFmtId="0" fontId="46" fillId="4" borderId="1" xfId="0" applyFont="1" applyFill="1" applyBorder="1" applyAlignment="1">
      <alignment horizontal="center" wrapText="1"/>
    </xf>
    <xf numFmtId="0" fontId="50" fillId="4" borderId="2" xfId="0" applyFont="1" applyFill="1" applyBorder="1" applyAlignment="1">
      <alignment vertical="center"/>
    </xf>
    <xf numFmtId="4" fontId="23" fillId="4" borderId="1" xfId="0" applyNumberFormat="1" applyFont="1" applyFill="1" applyBorder="1" applyAlignment="1">
      <alignment vertical="center" wrapText="1"/>
    </xf>
    <xf numFmtId="4" fontId="50" fillId="4" borderId="1" xfId="0" applyNumberFormat="1" applyFont="1" applyFill="1" applyBorder="1" applyAlignment="1">
      <alignment vertical="center" wrapText="1"/>
    </xf>
    <xf numFmtId="0" fontId="20" fillId="4" borderId="0" xfId="0" applyFont="1" applyFill="1" applyBorder="1" applyAlignment="1">
      <alignment horizontal="left" wrapText="1"/>
    </xf>
    <xf numFmtId="0" fontId="51" fillId="0" borderId="1" xfId="0" applyFont="1" applyFill="1" applyBorder="1" applyAlignment="1">
      <alignment wrapText="1"/>
    </xf>
    <xf numFmtId="4" fontId="37" fillId="0" borderId="1" xfId="0" applyNumberFormat="1" applyFont="1" applyFill="1" applyBorder="1"/>
    <xf numFmtId="0" fontId="6" fillId="4" borderId="0" xfId="0" applyFont="1" applyFill="1" applyAlignment="1">
      <alignment horizontal="left"/>
    </xf>
    <xf numFmtId="0" fontId="28" fillId="0" borderId="6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 wrapText="1"/>
    </xf>
    <xf numFmtId="0" fontId="28" fillId="7" borderId="6" xfId="0" applyFont="1" applyFill="1" applyBorder="1" applyAlignment="1">
      <alignment horizontal="center" vertical="center" wrapText="1"/>
    </xf>
    <xf numFmtId="0" fontId="28" fillId="7" borderId="5" xfId="0" applyFont="1" applyFill="1" applyBorder="1" applyAlignment="1">
      <alignment horizontal="center" vertical="center" wrapText="1"/>
    </xf>
    <xf numFmtId="0" fontId="28" fillId="7" borderId="2" xfId="0" applyFont="1" applyFill="1" applyBorder="1" applyAlignment="1">
      <alignment horizontal="center" vertical="center" wrapText="1"/>
    </xf>
    <xf numFmtId="0" fontId="28" fillId="5" borderId="6" xfId="0" applyFont="1" applyFill="1" applyBorder="1" applyAlignment="1">
      <alignment horizontal="center" vertical="center" wrapText="1"/>
    </xf>
    <xf numFmtId="0" fontId="28" fillId="5" borderId="5" xfId="0" applyFont="1" applyFill="1" applyBorder="1" applyAlignment="1">
      <alignment horizontal="center" vertical="center" wrapText="1"/>
    </xf>
    <xf numFmtId="0" fontId="28" fillId="5" borderId="2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34" fillId="5" borderId="6" xfId="0" applyFont="1" applyFill="1" applyBorder="1" applyAlignment="1">
      <alignment horizontal="center" vertical="center"/>
    </xf>
    <xf numFmtId="0" fontId="33" fillId="5" borderId="5" xfId="0" applyFont="1" applyFill="1" applyBorder="1" applyAlignment="1">
      <alignment horizontal="center" vertical="center"/>
    </xf>
    <xf numFmtId="0" fontId="33" fillId="5" borderId="2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8" fillId="4" borderId="6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" fontId="1" fillId="5" borderId="5" xfId="0" applyNumberFormat="1" applyFont="1" applyFill="1" applyBorder="1" applyAlignment="1">
      <alignment horizontal="center"/>
    </xf>
    <xf numFmtId="4" fontId="1" fillId="5" borderId="2" xfId="0" applyNumberFormat="1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horizontal="center"/>
    </xf>
    <xf numFmtId="0" fontId="5" fillId="9" borderId="2" xfId="0" applyFont="1" applyFill="1" applyBorder="1" applyAlignment="1">
      <alignment horizontal="center"/>
    </xf>
    <xf numFmtId="0" fontId="9" fillId="8" borderId="5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5" fontId="5" fillId="4" borderId="2" xfId="0" applyNumberFormat="1" applyFont="1" applyFill="1" applyBorder="1" applyAlignment="1">
      <alignment horizontal="center" wrapText="1"/>
    </xf>
    <xf numFmtId="165" fontId="5" fillId="4" borderId="1" xfId="0" applyNumberFormat="1" applyFont="1" applyFill="1" applyBorder="1" applyAlignment="1">
      <alignment horizontal="center" wrapText="1"/>
    </xf>
    <xf numFmtId="4" fontId="18" fillId="4" borderId="0" xfId="0" applyNumberFormat="1" applyFont="1" applyFill="1" applyBorder="1" applyAlignment="1">
      <alignment horizontal="center" wrapText="1"/>
    </xf>
    <xf numFmtId="4" fontId="20" fillId="4" borderId="0" xfId="0" applyNumberFormat="1" applyFont="1" applyFill="1" applyBorder="1" applyAlignment="1">
      <alignment vertical="center" wrapText="1"/>
    </xf>
    <xf numFmtId="4" fontId="18" fillId="4" borderId="0" xfId="0" applyNumberFormat="1" applyFont="1" applyFill="1" applyBorder="1" applyAlignment="1">
      <alignment horizontal="left" vertical="center" wrapText="1"/>
    </xf>
    <xf numFmtId="4" fontId="1" fillId="4" borderId="2" xfId="0" applyNumberFormat="1" applyFont="1" applyFill="1" applyBorder="1" applyAlignment="1">
      <alignment vertical="center" wrapText="1"/>
    </xf>
    <xf numFmtId="4" fontId="1" fillId="4" borderId="1" xfId="0" applyNumberFormat="1" applyFont="1" applyFill="1" applyBorder="1" applyAlignment="1">
      <alignment vertical="center" wrapText="1"/>
    </xf>
    <xf numFmtId="4" fontId="20" fillId="4" borderId="0" xfId="0" applyNumberFormat="1" applyFont="1" applyFill="1" applyBorder="1" applyAlignment="1">
      <alignment horizontal="center" vertical="center" wrapText="1"/>
    </xf>
    <xf numFmtId="4" fontId="20" fillId="4" borderId="0" xfId="0" applyNumberFormat="1" applyFont="1" applyFill="1" applyBorder="1" applyAlignment="1">
      <alignment horizontal="left" vertical="center" wrapText="1"/>
    </xf>
    <xf numFmtId="0" fontId="5" fillId="6" borderId="5" xfId="0" applyFont="1" applyFill="1" applyBorder="1" applyAlignment="1">
      <alignment horizontal="center" wrapText="1"/>
    </xf>
    <xf numFmtId="0" fontId="5" fillId="6" borderId="2" xfId="0" applyFont="1" applyFill="1" applyBorder="1" applyAlignment="1">
      <alignment horizontal="center" wrapText="1"/>
    </xf>
    <xf numFmtId="0" fontId="5" fillId="4" borderId="0" xfId="0" applyFont="1" applyFill="1" applyBorder="1" applyAlignment="1">
      <alignment horizontal="center" wrapText="1"/>
    </xf>
    <xf numFmtId="0" fontId="5" fillId="7" borderId="0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5" fillId="4" borderId="5" xfId="0" applyFont="1" applyFill="1" applyBorder="1" applyAlignment="1">
      <alignment horizontal="right"/>
    </xf>
    <xf numFmtId="0" fontId="25" fillId="4" borderId="2" xfId="0" applyFont="1" applyFill="1" applyBorder="1" applyAlignment="1">
      <alignment horizontal="right"/>
    </xf>
    <xf numFmtId="164" fontId="1" fillId="4" borderId="2" xfId="0" applyNumberFormat="1" applyFont="1" applyFill="1" applyBorder="1" applyAlignment="1">
      <alignment horizontal="right" vertical="center" wrapText="1"/>
    </xf>
    <xf numFmtId="164" fontId="1" fillId="4" borderId="1" xfId="0" applyNumberFormat="1" applyFont="1" applyFill="1" applyBorder="1" applyAlignment="1">
      <alignment horizontal="right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wrapText="1"/>
    </xf>
    <xf numFmtId="0" fontId="15" fillId="5" borderId="2" xfId="0" applyFont="1" applyFill="1" applyBorder="1" applyAlignment="1">
      <alignment horizontal="center" wrapText="1"/>
    </xf>
    <xf numFmtId="0" fontId="28" fillId="4" borderId="0" xfId="0" applyFont="1" applyFill="1" applyBorder="1" applyAlignment="1">
      <alignment horizontal="center" vertical="center" wrapText="1"/>
    </xf>
    <xf numFmtId="2" fontId="25" fillId="9" borderId="6" xfId="0" applyNumberFormat="1" applyFont="1" applyFill="1" applyBorder="1" applyAlignment="1">
      <alignment horizontal="center" wrapText="1"/>
    </xf>
    <xf numFmtId="2" fontId="25" fillId="9" borderId="5" xfId="0" applyNumberFormat="1" applyFont="1" applyFill="1" applyBorder="1" applyAlignment="1">
      <alignment horizontal="center" wrapText="1"/>
    </xf>
    <xf numFmtId="2" fontId="25" fillId="9" borderId="2" xfId="0" applyNumberFormat="1" applyFont="1" applyFill="1" applyBorder="1" applyAlignment="1">
      <alignment horizontal="center" wrapText="1"/>
    </xf>
    <xf numFmtId="0" fontId="25" fillId="11" borderId="6" xfId="0" applyFont="1" applyFill="1" applyBorder="1" applyAlignment="1">
      <alignment horizontal="center" wrapText="1"/>
    </xf>
    <xf numFmtId="0" fontId="23" fillId="11" borderId="5" xfId="0" applyFont="1" applyFill="1" applyBorder="1" applyAlignment="1">
      <alignment horizontal="center" wrapText="1"/>
    </xf>
    <xf numFmtId="0" fontId="23" fillId="11" borderId="2" xfId="0" applyFont="1" applyFill="1" applyBorder="1" applyAlignment="1">
      <alignment horizontal="center" wrapText="1"/>
    </xf>
    <xf numFmtId="0" fontId="25" fillId="9" borderId="6" xfId="0" applyFont="1" applyFill="1" applyBorder="1" applyAlignment="1">
      <alignment horizontal="center" wrapText="1"/>
    </xf>
    <xf numFmtId="0" fontId="23" fillId="9" borderId="5" xfId="0" applyFont="1" applyFill="1" applyBorder="1" applyAlignment="1">
      <alignment horizontal="center" wrapText="1"/>
    </xf>
    <xf numFmtId="0" fontId="23" fillId="9" borderId="2" xfId="0" applyFont="1" applyFill="1" applyBorder="1" applyAlignment="1">
      <alignment horizontal="center" wrapText="1"/>
    </xf>
    <xf numFmtId="0" fontId="37" fillId="0" borderId="6" xfId="0" applyFont="1" applyFill="1" applyBorder="1" applyAlignment="1">
      <alignment horizontal="center"/>
    </xf>
    <xf numFmtId="0" fontId="39" fillId="0" borderId="5" xfId="0" applyFont="1" applyFill="1" applyBorder="1" applyAlignment="1">
      <alignment horizontal="center"/>
    </xf>
    <xf numFmtId="0" fontId="39" fillId="0" borderId="2" xfId="0" applyFont="1" applyFill="1" applyBorder="1" applyAlignment="1">
      <alignment horizontal="center"/>
    </xf>
    <xf numFmtId="165" fontId="25" fillId="9" borderId="6" xfId="0" applyNumberFormat="1" applyFont="1" applyFill="1" applyBorder="1" applyAlignment="1">
      <alignment horizontal="center" wrapText="1"/>
    </xf>
    <xf numFmtId="165" fontId="8" fillId="9" borderId="5" xfId="0" applyNumberFormat="1" applyFont="1" applyFill="1" applyBorder="1" applyAlignment="1">
      <alignment horizontal="center" wrapText="1"/>
    </xf>
    <xf numFmtId="165" fontId="8" fillId="9" borderId="2" xfId="0" applyNumberFormat="1" applyFont="1" applyFill="1" applyBorder="1" applyAlignment="1">
      <alignment horizontal="center" wrapText="1"/>
    </xf>
    <xf numFmtId="165" fontId="25" fillId="9" borderId="8" xfId="0" applyNumberFormat="1" applyFont="1" applyFill="1" applyBorder="1" applyAlignment="1">
      <alignment horizontal="center" wrapText="1"/>
    </xf>
    <xf numFmtId="165" fontId="8" fillId="9" borderId="3" xfId="0" applyNumberFormat="1" applyFont="1" applyFill="1" applyBorder="1" applyAlignment="1">
      <alignment horizontal="center" wrapText="1"/>
    </xf>
    <xf numFmtId="165" fontId="8" fillId="9" borderId="9" xfId="0" applyNumberFormat="1" applyFont="1" applyFill="1" applyBorder="1" applyAlignment="1">
      <alignment horizontal="center" wrapText="1"/>
    </xf>
    <xf numFmtId="4" fontId="20" fillId="0" borderId="0" xfId="0" applyNumberFormat="1" applyFont="1" applyFill="1" applyBorder="1" applyAlignment="1">
      <alignment horizontal="center" vertical="center" wrapText="1"/>
    </xf>
    <xf numFmtId="4" fontId="20" fillId="0" borderId="0" xfId="0" applyNumberFormat="1" applyFont="1" applyFill="1" applyBorder="1" applyAlignment="1">
      <alignment horizontal="left" vertical="center" wrapText="1"/>
    </xf>
    <xf numFmtId="165" fontId="25" fillId="15" borderId="6" xfId="0" applyNumberFormat="1" applyFont="1" applyFill="1" applyBorder="1" applyAlignment="1">
      <alignment horizontal="center" wrapText="1"/>
    </xf>
    <xf numFmtId="165" fontId="25" fillId="15" borderId="5" xfId="0" applyNumberFormat="1" applyFont="1" applyFill="1" applyBorder="1" applyAlignment="1">
      <alignment horizontal="center" wrapText="1"/>
    </xf>
    <xf numFmtId="165" fontId="25" fillId="15" borderId="2" xfId="0" applyNumberFormat="1" applyFont="1" applyFill="1" applyBorder="1" applyAlignment="1">
      <alignment horizontal="center" wrapText="1"/>
    </xf>
    <xf numFmtId="0" fontId="25" fillId="9" borderId="1" xfId="0" applyFont="1" applyFill="1" applyBorder="1" applyAlignment="1">
      <alignment horizontal="center"/>
    </xf>
    <xf numFmtId="0" fontId="23" fillId="9" borderId="1" xfId="0" applyFont="1" applyFill="1" applyBorder="1" applyAlignment="1">
      <alignment horizontal="center"/>
    </xf>
    <xf numFmtId="165" fontId="25" fillId="11" borderId="6" xfId="0" applyNumberFormat="1" applyFont="1" applyFill="1" applyBorder="1" applyAlignment="1">
      <alignment horizontal="center" wrapText="1"/>
    </xf>
    <xf numFmtId="165" fontId="25" fillId="11" borderId="5" xfId="0" applyNumberFormat="1" applyFont="1" applyFill="1" applyBorder="1" applyAlignment="1">
      <alignment horizontal="center" wrapText="1"/>
    </xf>
    <xf numFmtId="165" fontId="25" fillId="11" borderId="2" xfId="0" applyNumberFormat="1" applyFont="1" applyFill="1" applyBorder="1" applyAlignment="1">
      <alignment horizontal="center" wrapText="1"/>
    </xf>
    <xf numFmtId="165" fontId="25" fillId="16" borderId="6" xfId="0" applyNumberFormat="1" applyFont="1" applyFill="1" applyBorder="1" applyAlignment="1">
      <alignment horizontal="center" wrapText="1"/>
    </xf>
    <xf numFmtId="165" fontId="8" fillId="16" borderId="5" xfId="0" applyNumberFormat="1" applyFont="1" applyFill="1" applyBorder="1" applyAlignment="1">
      <alignment horizontal="center" wrapText="1"/>
    </xf>
    <xf numFmtId="165" fontId="8" fillId="16" borderId="2" xfId="0" applyNumberFormat="1" applyFont="1" applyFill="1" applyBorder="1" applyAlignment="1">
      <alignment horizontal="center" wrapText="1"/>
    </xf>
    <xf numFmtId="165" fontId="25" fillId="9" borderId="5" xfId="0" applyNumberFormat="1" applyFont="1" applyFill="1" applyBorder="1" applyAlignment="1">
      <alignment horizontal="center" wrapText="1"/>
    </xf>
    <xf numFmtId="165" fontId="25" fillId="9" borderId="2" xfId="0" applyNumberFormat="1" applyFont="1" applyFill="1" applyBorder="1" applyAlignment="1">
      <alignment horizontal="center" wrapText="1"/>
    </xf>
    <xf numFmtId="4" fontId="20" fillId="0" borderId="0" xfId="0" applyNumberFormat="1" applyFont="1" applyFill="1" applyBorder="1" applyAlignment="1">
      <alignment vertical="center" wrapText="1"/>
    </xf>
    <xf numFmtId="2" fontId="25" fillId="11" borderId="6" xfId="0" applyNumberFormat="1" applyFont="1" applyFill="1" applyBorder="1" applyAlignment="1">
      <alignment horizontal="center" wrapText="1"/>
    </xf>
    <xf numFmtId="2" fontId="25" fillId="11" borderId="5" xfId="0" applyNumberFormat="1" applyFont="1" applyFill="1" applyBorder="1" applyAlignment="1">
      <alignment horizontal="center" wrapText="1"/>
    </xf>
    <xf numFmtId="2" fontId="25" fillId="11" borderId="2" xfId="0" applyNumberFormat="1" applyFont="1" applyFill="1" applyBorder="1" applyAlignment="1">
      <alignment horizontal="center" wrapText="1"/>
    </xf>
    <xf numFmtId="2" fontId="25" fillId="15" borderId="6" xfId="0" applyNumberFormat="1" applyFont="1" applyFill="1" applyBorder="1" applyAlignment="1">
      <alignment horizontal="center" wrapText="1"/>
    </xf>
    <xf numFmtId="2" fontId="25" fillId="15" borderId="5" xfId="0" applyNumberFormat="1" applyFont="1" applyFill="1" applyBorder="1" applyAlignment="1">
      <alignment horizontal="center" wrapText="1"/>
    </xf>
    <xf numFmtId="2" fontId="25" fillId="15" borderId="2" xfId="0" applyNumberFormat="1" applyFont="1" applyFill="1" applyBorder="1" applyAlignment="1">
      <alignment horizontal="center" wrapText="1"/>
    </xf>
    <xf numFmtId="4" fontId="25" fillId="9" borderId="6" xfId="0" applyNumberFormat="1" applyFont="1" applyFill="1" applyBorder="1" applyAlignment="1">
      <alignment horizontal="center" wrapText="1"/>
    </xf>
    <xf numFmtId="4" fontId="25" fillId="9" borderId="5" xfId="0" applyNumberFormat="1" applyFont="1" applyFill="1" applyBorder="1" applyAlignment="1">
      <alignment horizontal="center" wrapText="1"/>
    </xf>
    <xf numFmtId="4" fontId="25" fillId="9" borderId="2" xfId="0" applyNumberFormat="1" applyFont="1" applyFill="1" applyBorder="1" applyAlignment="1">
      <alignment horizontal="center" wrapText="1"/>
    </xf>
    <xf numFmtId="0" fontId="25" fillId="9" borderId="6" xfId="0" applyFont="1" applyFill="1" applyBorder="1" applyAlignment="1">
      <alignment horizontal="center"/>
    </xf>
    <xf numFmtId="0" fontId="25" fillId="9" borderId="5" xfId="0" applyFont="1" applyFill="1" applyBorder="1" applyAlignment="1">
      <alignment horizontal="center"/>
    </xf>
    <xf numFmtId="0" fontId="25" fillId="9" borderId="2" xfId="0" applyFont="1" applyFill="1" applyBorder="1" applyAlignment="1">
      <alignment horizontal="center"/>
    </xf>
    <xf numFmtId="0" fontId="25" fillId="9" borderId="5" xfId="0" applyFont="1" applyFill="1" applyBorder="1" applyAlignment="1">
      <alignment horizontal="center" wrapText="1"/>
    </xf>
    <xf numFmtId="0" fontId="25" fillId="9" borderId="2" xfId="0" applyFont="1" applyFill="1" applyBorder="1" applyAlignment="1">
      <alignment horizontal="center" wrapText="1"/>
    </xf>
    <xf numFmtId="4" fontId="25" fillId="11" borderId="6" xfId="0" applyNumberFormat="1" applyFont="1" applyFill="1" applyBorder="1" applyAlignment="1">
      <alignment horizontal="center" wrapText="1"/>
    </xf>
    <xf numFmtId="4" fontId="25" fillId="11" borderId="5" xfId="0" applyNumberFormat="1" applyFont="1" applyFill="1" applyBorder="1" applyAlignment="1">
      <alignment horizontal="center" wrapText="1"/>
    </xf>
    <xf numFmtId="4" fontId="25" fillId="11" borderId="2" xfId="0" applyNumberFormat="1" applyFont="1" applyFill="1" applyBorder="1" applyAlignment="1">
      <alignment horizontal="center" wrapText="1"/>
    </xf>
    <xf numFmtId="2" fontId="25" fillId="13" borderId="6" xfId="0" applyNumberFormat="1" applyFont="1" applyFill="1" applyBorder="1" applyAlignment="1">
      <alignment horizontal="center" wrapText="1"/>
    </xf>
    <xf numFmtId="2" fontId="25" fillId="13" borderId="5" xfId="0" applyNumberFormat="1" applyFont="1" applyFill="1" applyBorder="1" applyAlignment="1">
      <alignment horizontal="center" wrapText="1"/>
    </xf>
    <xf numFmtId="2" fontId="25" fillId="13" borderId="2" xfId="0" applyNumberFormat="1" applyFont="1" applyFill="1" applyBorder="1" applyAlignment="1">
      <alignment horizontal="center" wrapText="1"/>
    </xf>
    <xf numFmtId="0" fontId="25" fillId="11" borderId="5" xfId="0" applyFont="1" applyFill="1" applyBorder="1" applyAlignment="1">
      <alignment horizontal="center" wrapText="1"/>
    </xf>
    <xf numFmtId="0" fontId="25" fillId="11" borderId="2" xfId="0" applyFont="1" applyFill="1" applyBorder="1" applyAlignment="1">
      <alignment horizontal="center" wrapText="1"/>
    </xf>
    <xf numFmtId="0" fontId="25" fillId="15" borderId="6" xfId="0" applyFont="1" applyFill="1" applyBorder="1" applyAlignment="1">
      <alignment horizontal="center" wrapText="1"/>
    </xf>
    <xf numFmtId="0" fontId="25" fillId="15" borderId="5" xfId="0" applyFont="1" applyFill="1" applyBorder="1" applyAlignment="1">
      <alignment horizontal="center" wrapText="1"/>
    </xf>
    <xf numFmtId="0" fontId="25" fillId="15" borderId="2" xfId="0" applyFont="1" applyFill="1" applyBorder="1" applyAlignment="1">
      <alignment horizontal="center" wrapText="1"/>
    </xf>
    <xf numFmtId="0" fontId="19" fillId="11" borderId="1" xfId="0" applyFont="1" applyFill="1" applyBorder="1" applyAlignment="1">
      <alignment horizontal="center" wrapText="1"/>
    </xf>
    <xf numFmtId="0" fontId="19" fillId="11" borderId="1" xfId="0" applyFont="1" applyFill="1" applyBorder="1" applyAlignment="1">
      <alignment horizontal="center" vertical="center" wrapText="1"/>
    </xf>
    <xf numFmtId="0" fontId="19" fillId="11" borderId="1" xfId="0" applyFont="1" applyFill="1" applyBorder="1" applyAlignment="1">
      <alignment horizontal="center"/>
    </xf>
    <xf numFmtId="0" fontId="8" fillId="11" borderId="1" xfId="0" applyFont="1" applyFill="1" applyBorder="1" applyAlignment="1">
      <alignment horizontal="center"/>
    </xf>
    <xf numFmtId="2" fontId="19" fillId="11" borderId="1" xfId="0" applyNumberFormat="1" applyFont="1" applyFill="1" applyBorder="1" applyAlignment="1">
      <alignment horizontal="center" wrapText="1"/>
    </xf>
    <xf numFmtId="0" fontId="19" fillId="12" borderId="1" xfId="0" applyFont="1" applyFill="1" applyBorder="1" applyAlignment="1">
      <alignment horizontal="center"/>
    </xf>
    <xf numFmtId="164" fontId="8" fillId="4" borderId="1" xfId="0" applyNumberFormat="1" applyFont="1" applyFill="1" applyBorder="1" applyAlignment="1">
      <alignment horizontal="center" vertical="center" wrapText="1"/>
    </xf>
    <xf numFmtId="164" fontId="19" fillId="11" borderId="6" xfId="0" applyNumberFormat="1" applyFont="1" applyFill="1" applyBorder="1" applyAlignment="1">
      <alignment horizontal="center" vertical="center" wrapText="1"/>
    </xf>
    <xf numFmtId="164" fontId="19" fillId="11" borderId="5" xfId="0" applyNumberFormat="1" applyFont="1" applyFill="1" applyBorder="1" applyAlignment="1">
      <alignment horizontal="center" vertical="center" wrapText="1"/>
    </xf>
    <xf numFmtId="164" fontId="19" fillId="11" borderId="2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28" fillId="12" borderId="8" xfId="0" applyFont="1" applyFill="1" applyBorder="1" applyAlignment="1">
      <alignment horizontal="center" vertical="center"/>
    </xf>
    <xf numFmtId="0" fontId="28" fillId="12" borderId="3" xfId="0" applyFont="1" applyFill="1" applyBorder="1" applyAlignment="1">
      <alignment horizontal="center" vertical="center"/>
    </xf>
    <xf numFmtId="0" fontId="28" fillId="12" borderId="9" xfId="0" applyFont="1" applyFill="1" applyBorder="1" applyAlignment="1">
      <alignment horizontal="center" vertical="center"/>
    </xf>
    <xf numFmtId="0" fontId="28" fillId="11" borderId="1" xfId="0" applyFont="1" applyFill="1" applyBorder="1" applyAlignment="1">
      <alignment horizontal="center" vertical="center"/>
    </xf>
    <xf numFmtId="0" fontId="28" fillId="11" borderId="6" xfId="0" applyFont="1" applyFill="1" applyBorder="1" applyAlignment="1">
      <alignment horizontal="center" vertical="center"/>
    </xf>
    <xf numFmtId="0" fontId="28" fillId="11" borderId="5" xfId="0" applyFont="1" applyFill="1" applyBorder="1" applyAlignment="1">
      <alignment horizontal="center" vertical="center"/>
    </xf>
    <xf numFmtId="0" fontId="28" fillId="11" borderId="2" xfId="0" applyFont="1" applyFill="1" applyBorder="1" applyAlignment="1">
      <alignment horizontal="center" vertical="center"/>
    </xf>
    <xf numFmtId="0" fontId="19" fillId="5" borderId="6" xfId="0" applyFont="1" applyFill="1" applyBorder="1" applyAlignment="1">
      <alignment horizontal="center" wrapText="1"/>
    </xf>
    <xf numFmtId="0" fontId="19" fillId="5" borderId="5" xfId="0" applyFont="1" applyFill="1" applyBorder="1" applyAlignment="1">
      <alignment horizontal="center" wrapText="1"/>
    </xf>
    <xf numFmtId="0" fontId="19" fillId="5" borderId="2" xfId="0" applyFont="1" applyFill="1" applyBorder="1" applyAlignment="1">
      <alignment horizontal="center" wrapText="1"/>
    </xf>
    <xf numFmtId="0" fontId="8" fillId="5" borderId="5" xfId="0" applyFont="1" applyFill="1" applyBorder="1" applyAlignment="1">
      <alignment horizontal="center" wrapText="1"/>
    </xf>
    <xf numFmtId="0" fontId="8" fillId="5" borderId="2" xfId="0" applyFont="1" applyFill="1" applyBorder="1" applyAlignment="1">
      <alignment horizontal="center" wrapText="1"/>
    </xf>
    <xf numFmtId="0" fontId="35" fillId="5" borderId="5" xfId="0" applyFont="1" applyFill="1" applyBorder="1" applyAlignment="1">
      <alignment horizontal="center" wrapText="1"/>
    </xf>
    <xf numFmtId="0" fontId="35" fillId="5" borderId="2" xfId="0" applyFont="1" applyFill="1" applyBorder="1" applyAlignment="1">
      <alignment horizontal="center" wrapText="1"/>
    </xf>
    <xf numFmtId="0" fontId="19" fillId="5" borderId="6" xfId="0" applyFont="1" applyFill="1" applyBorder="1" applyAlignment="1">
      <alignment horizontal="center"/>
    </xf>
    <xf numFmtId="0" fontId="35" fillId="5" borderId="5" xfId="0" applyFont="1" applyFill="1" applyBorder="1" applyAlignment="1">
      <alignment horizontal="center"/>
    </xf>
    <xf numFmtId="0" fontId="35" fillId="5" borderId="2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 wrapText="1"/>
    </xf>
    <xf numFmtId="0" fontId="8" fillId="11" borderId="6" xfId="0" applyFont="1" applyFill="1" applyBorder="1" applyAlignment="1">
      <alignment horizontal="center" wrapText="1"/>
    </xf>
    <xf numFmtId="0" fontId="8" fillId="11" borderId="5" xfId="0" applyFont="1" applyFill="1" applyBorder="1" applyAlignment="1">
      <alignment horizontal="center" wrapText="1"/>
    </xf>
    <xf numFmtId="0" fontId="8" fillId="11" borderId="2" xfId="0" applyFont="1" applyFill="1" applyBorder="1" applyAlignment="1">
      <alignment horizontal="center" wrapText="1"/>
    </xf>
    <xf numFmtId="164" fontId="19" fillId="5" borderId="6" xfId="0" applyNumberFormat="1" applyFont="1" applyFill="1" applyBorder="1" applyAlignment="1">
      <alignment horizontal="center" vertical="center" wrapText="1"/>
    </xf>
    <xf numFmtId="164" fontId="19" fillId="5" borderId="5" xfId="0" applyNumberFormat="1" applyFont="1" applyFill="1" applyBorder="1" applyAlignment="1">
      <alignment horizontal="center" vertical="center" wrapText="1"/>
    </xf>
    <xf numFmtId="164" fontId="19" fillId="5" borderId="2" xfId="0" applyNumberFormat="1" applyFont="1" applyFill="1" applyBorder="1" applyAlignment="1">
      <alignment horizontal="center" vertical="center" wrapText="1"/>
    </xf>
    <xf numFmtId="164" fontId="19" fillId="11" borderId="1" xfId="0" applyNumberFormat="1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19" fillId="5" borderId="15" xfId="0" applyFont="1" applyFill="1" applyBorder="1" applyAlignment="1">
      <alignment horizontal="center" wrapText="1"/>
    </xf>
    <xf numFmtId="0" fontId="8" fillId="5" borderId="16" xfId="0" applyFont="1" applyFill="1" applyBorder="1" applyAlignment="1">
      <alignment horizontal="center" wrapText="1"/>
    </xf>
    <xf numFmtId="0" fontId="8" fillId="5" borderId="19" xfId="0" applyFont="1" applyFill="1" applyBorder="1" applyAlignment="1">
      <alignment horizontal="center" wrapText="1"/>
    </xf>
    <xf numFmtId="0" fontId="19" fillId="5" borderId="17" xfId="0" applyFont="1" applyFill="1" applyBorder="1" applyAlignment="1">
      <alignment horizontal="center" wrapText="1"/>
    </xf>
    <xf numFmtId="0" fontId="8" fillId="5" borderId="0" xfId="0" applyFont="1" applyFill="1" applyBorder="1" applyAlignment="1">
      <alignment horizontal="center" wrapText="1"/>
    </xf>
    <xf numFmtId="0" fontId="8" fillId="5" borderId="20" xfId="0" applyFont="1" applyFill="1" applyBorder="1" applyAlignment="1">
      <alignment horizontal="center" wrapText="1"/>
    </xf>
    <xf numFmtId="0" fontId="19" fillId="5" borderId="5" xfId="0" applyFont="1" applyFill="1" applyBorder="1" applyAlignment="1">
      <alignment horizontal="center"/>
    </xf>
    <xf numFmtId="0" fontId="19" fillId="5" borderId="2" xfId="0" applyFont="1" applyFill="1" applyBorder="1" applyAlignment="1">
      <alignment horizontal="center"/>
    </xf>
    <xf numFmtId="2" fontId="1" fillId="3" borderId="0" xfId="0" applyNumberFormat="1" applyFont="1" applyFill="1" applyBorder="1" applyAlignment="1">
      <alignment horizontal="center" wrapText="1"/>
    </xf>
    <xf numFmtId="164" fontId="38" fillId="0" borderId="1" xfId="0" applyNumberFormat="1" applyFont="1" applyBorder="1" applyAlignment="1">
      <alignment horizontal="center" vertical="center" wrapText="1"/>
    </xf>
    <xf numFmtId="164" fontId="23" fillId="0" borderId="1" xfId="0" applyNumberFormat="1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19" fillId="4" borderId="6" xfId="0" applyNumberFormat="1" applyFont="1" applyFill="1" applyBorder="1" applyAlignment="1">
      <alignment horizontal="center" wrapText="1"/>
    </xf>
    <xf numFmtId="2" fontId="19" fillId="4" borderId="5" xfId="0" applyNumberFormat="1" applyFont="1" applyFill="1" applyBorder="1" applyAlignment="1">
      <alignment horizontal="center" wrapText="1"/>
    </xf>
    <xf numFmtId="2" fontId="19" fillId="4" borderId="2" xfId="0" applyNumberFormat="1" applyFont="1" applyFill="1" applyBorder="1" applyAlignment="1">
      <alignment horizontal="center" wrapText="1"/>
    </xf>
    <xf numFmtId="4" fontId="28" fillId="12" borderId="6" xfId="0" applyNumberFormat="1" applyFont="1" applyFill="1" applyBorder="1" applyAlignment="1">
      <alignment horizontal="center" vertical="center" wrapText="1"/>
    </xf>
    <xf numFmtId="4" fontId="28" fillId="12" borderId="5" xfId="0" applyNumberFormat="1" applyFont="1" applyFill="1" applyBorder="1" applyAlignment="1">
      <alignment horizontal="center" vertical="center" wrapText="1"/>
    </xf>
    <xf numFmtId="4" fontId="28" fillId="12" borderId="2" xfId="0" applyNumberFormat="1" applyFont="1" applyFill="1" applyBorder="1" applyAlignment="1">
      <alignment horizontal="center" vertical="center" wrapText="1"/>
    </xf>
    <xf numFmtId="4" fontId="9" fillId="14" borderId="6" xfId="0" applyNumberFormat="1" applyFont="1" applyFill="1" applyBorder="1" applyAlignment="1">
      <alignment horizontal="center" vertical="center" wrapText="1"/>
    </xf>
    <xf numFmtId="4" fontId="9" fillId="14" borderId="5" xfId="0" applyNumberFormat="1" applyFont="1" applyFill="1" applyBorder="1" applyAlignment="1">
      <alignment horizontal="center" vertical="center" wrapText="1"/>
    </xf>
    <xf numFmtId="4" fontId="9" fillId="14" borderId="2" xfId="0" applyNumberFormat="1" applyFont="1" applyFill="1" applyBorder="1" applyAlignment="1">
      <alignment horizontal="center" vertical="center" wrapText="1"/>
    </xf>
    <xf numFmtId="0" fontId="28" fillId="12" borderId="6" xfId="0" applyFont="1" applyFill="1" applyBorder="1" applyAlignment="1">
      <alignment horizontal="center" wrapText="1"/>
    </xf>
    <xf numFmtId="0" fontId="28" fillId="12" borderId="5" xfId="0" applyFont="1" applyFill="1" applyBorder="1" applyAlignment="1">
      <alignment horizontal="center" wrapText="1"/>
    </xf>
    <xf numFmtId="0" fontId="28" fillId="12" borderId="2" xfId="0" applyFont="1" applyFill="1" applyBorder="1" applyAlignment="1">
      <alignment horizontal="center" wrapText="1"/>
    </xf>
    <xf numFmtId="0" fontId="8" fillId="12" borderId="5" xfId="0" applyFont="1" applyFill="1" applyBorder="1" applyAlignment="1">
      <alignment horizontal="center" wrapText="1"/>
    </xf>
    <xf numFmtId="0" fontId="8" fillId="12" borderId="2" xfId="0" applyFont="1" applyFill="1" applyBorder="1" applyAlignment="1">
      <alignment horizontal="center" wrapText="1"/>
    </xf>
    <xf numFmtId="4" fontId="35" fillId="12" borderId="5" xfId="0" applyNumberFormat="1" applyFont="1" applyFill="1" applyBorder="1" applyAlignment="1">
      <alignment horizontal="center" vertical="center" wrapText="1"/>
    </xf>
    <xf numFmtId="4" fontId="35" fillId="12" borderId="2" xfId="0" applyNumberFormat="1" applyFont="1" applyFill="1" applyBorder="1" applyAlignment="1">
      <alignment horizontal="center" vertical="center" wrapText="1"/>
    </xf>
    <xf numFmtId="0" fontId="5" fillId="12" borderId="6" xfId="0" applyFont="1" applyFill="1" applyBorder="1" applyAlignment="1">
      <alignment horizontal="center" vertical="center" wrapText="1"/>
    </xf>
    <xf numFmtId="0" fontId="5" fillId="12" borderId="5" xfId="0" applyFont="1" applyFill="1" applyBorder="1" applyAlignment="1">
      <alignment horizontal="center" vertical="center" wrapText="1"/>
    </xf>
    <xf numFmtId="0" fontId="5" fillId="12" borderId="2" xfId="0" applyFont="1" applyFill="1" applyBorder="1" applyAlignment="1">
      <alignment horizontal="center" vertical="center" wrapText="1"/>
    </xf>
    <xf numFmtId="4" fontId="37" fillId="12" borderId="6" xfId="0" applyNumberFormat="1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2" xfId="0" applyFont="1" applyFill="1" applyBorder="1" applyAlignment="1">
      <alignment horizontal="right"/>
    </xf>
    <xf numFmtId="0" fontId="46" fillId="12" borderId="6" xfId="0" applyFont="1" applyFill="1" applyBorder="1" applyAlignment="1">
      <alignment horizontal="center" vertical="center" wrapText="1"/>
    </xf>
    <xf numFmtId="0" fontId="35" fillId="12" borderId="5" xfId="0" applyFont="1" applyFill="1" applyBorder="1" applyAlignment="1">
      <alignment horizontal="center" vertical="center" wrapText="1"/>
    </xf>
    <xf numFmtId="0" fontId="35" fillId="12" borderId="2" xfId="0" applyFont="1" applyFill="1" applyBorder="1" applyAlignment="1">
      <alignment horizontal="center" vertical="center" wrapText="1"/>
    </xf>
    <xf numFmtId="0" fontId="8" fillId="13" borderId="6" xfId="0" applyFont="1" applyFill="1" applyBorder="1" applyAlignment="1">
      <alignment horizontal="center" vertical="center" wrapText="1"/>
    </xf>
    <xf numFmtId="0" fontId="35" fillId="13" borderId="5" xfId="0" applyFont="1" applyFill="1" applyBorder="1" applyAlignment="1">
      <alignment horizontal="center" vertical="center" wrapText="1"/>
    </xf>
    <xf numFmtId="0" fontId="35" fillId="13" borderId="2" xfId="0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/>
    </xf>
    <xf numFmtId="0" fontId="5" fillId="7" borderId="5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25" fillId="4" borderId="6" xfId="0" applyFont="1" applyFill="1" applyBorder="1" applyAlignment="1">
      <alignment horizontal="right"/>
    </xf>
    <xf numFmtId="0" fontId="5" fillId="12" borderId="6" xfId="0" applyFont="1" applyFill="1" applyBorder="1" applyAlignment="1">
      <alignment horizontal="center"/>
    </xf>
    <xf numFmtId="0" fontId="11" fillId="12" borderId="5" xfId="0" applyFont="1" applyFill="1" applyBorder="1" applyAlignment="1">
      <alignment horizontal="center"/>
    </xf>
    <xf numFmtId="0" fontId="11" fillId="12" borderId="2" xfId="0" applyFont="1" applyFill="1" applyBorder="1" applyAlignment="1">
      <alignment horizontal="center"/>
    </xf>
    <xf numFmtId="0" fontId="28" fillId="9" borderId="6" xfId="0" applyFont="1" applyFill="1" applyBorder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 wrapText="1"/>
    </xf>
    <xf numFmtId="0" fontId="25" fillId="4" borderId="6" xfId="0" applyFont="1" applyFill="1" applyBorder="1" applyAlignment="1">
      <alignment horizontal="center" vertical="center" wrapText="1"/>
    </xf>
    <xf numFmtId="0" fontId="25" fillId="4" borderId="5" xfId="0" applyFont="1" applyFill="1" applyBorder="1" applyAlignment="1">
      <alignment horizontal="center" vertical="center" wrapText="1"/>
    </xf>
    <xf numFmtId="0" fontId="25" fillId="4" borderId="2" xfId="0" applyFont="1" applyFill="1" applyBorder="1" applyAlignment="1">
      <alignment horizontal="center" vertical="center" wrapText="1"/>
    </xf>
    <xf numFmtId="4" fontId="25" fillId="12" borderId="6" xfId="0" applyNumberFormat="1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5" fillId="9" borderId="6" xfId="0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4" fontId="5" fillId="12" borderId="6" xfId="0" applyNumberFormat="1" applyFont="1" applyFill="1" applyBorder="1" applyAlignment="1">
      <alignment horizontal="center" wrapText="1"/>
    </xf>
    <xf numFmtId="4" fontId="5" fillId="12" borderId="5" xfId="0" applyNumberFormat="1" applyFont="1" applyFill="1" applyBorder="1" applyAlignment="1">
      <alignment horizontal="center" wrapText="1"/>
    </xf>
    <xf numFmtId="4" fontId="5" fillId="12" borderId="2" xfId="0" applyNumberFormat="1" applyFont="1" applyFill="1" applyBorder="1" applyAlignment="1">
      <alignment horizontal="center" wrapText="1"/>
    </xf>
    <xf numFmtId="0" fontId="45" fillId="9" borderId="0" xfId="0" applyFont="1" applyFill="1" applyAlignment="1">
      <alignment horizontal="center"/>
    </xf>
    <xf numFmtId="0" fontId="45" fillId="9" borderId="18" xfId="0" applyFont="1" applyFill="1" applyBorder="1" applyAlignment="1">
      <alignment horizontal="center"/>
    </xf>
    <xf numFmtId="0" fontId="0" fillId="9" borderId="0" xfId="0" applyFill="1" applyAlignment="1">
      <alignment horizontal="center"/>
    </xf>
    <xf numFmtId="0" fontId="0" fillId="9" borderId="18" xfId="0" applyFill="1" applyBorder="1" applyAlignment="1">
      <alignment horizontal="center"/>
    </xf>
    <xf numFmtId="0" fontId="19" fillId="9" borderId="6" xfId="0" applyFont="1" applyFill="1" applyBorder="1" applyAlignment="1">
      <alignment horizontal="center" vertical="center" wrapText="1"/>
    </xf>
    <xf numFmtId="4" fontId="25" fillId="12" borderId="5" xfId="0" applyNumberFormat="1" applyFont="1" applyFill="1" applyBorder="1" applyAlignment="1">
      <alignment horizontal="center" vertical="center" wrapText="1"/>
    </xf>
    <xf numFmtId="4" fontId="25" fillId="12" borderId="2" xfId="0" applyNumberFormat="1" applyFont="1" applyFill="1" applyBorder="1" applyAlignment="1">
      <alignment horizontal="center" vertical="center" wrapText="1"/>
    </xf>
    <xf numFmtId="4" fontId="25" fillId="9" borderId="6" xfId="0" applyNumberFormat="1" applyFont="1" applyFill="1" applyBorder="1" applyAlignment="1">
      <alignment horizontal="center" vertical="center" wrapText="1"/>
    </xf>
    <xf numFmtId="4" fontId="41" fillId="9" borderId="5" xfId="0" applyNumberFormat="1" applyFont="1" applyFill="1" applyBorder="1" applyAlignment="1">
      <alignment horizontal="center" vertical="center" wrapText="1"/>
    </xf>
    <xf numFmtId="4" fontId="41" fillId="9" borderId="2" xfId="0" applyNumberFormat="1" applyFont="1" applyFill="1" applyBorder="1" applyAlignment="1">
      <alignment horizontal="center" vertical="center" wrapText="1"/>
    </xf>
    <xf numFmtId="4" fontId="35" fillId="9" borderId="5" xfId="0" applyNumberFormat="1" applyFont="1" applyFill="1" applyBorder="1" applyAlignment="1">
      <alignment horizontal="center" vertical="center" wrapText="1"/>
    </xf>
    <xf numFmtId="4" fontId="35" fillId="9" borderId="2" xfId="0" applyNumberFormat="1" applyFont="1" applyFill="1" applyBorder="1" applyAlignment="1">
      <alignment horizontal="center" vertical="center" wrapText="1"/>
    </xf>
    <xf numFmtId="0" fontId="33" fillId="0" borderId="0" xfId="0" applyFont="1" applyFill="1" applyAlignment="1">
      <alignment horizontal="right"/>
    </xf>
    <xf numFmtId="0" fontId="34" fillId="0" borderId="0" xfId="0" applyFont="1" applyFill="1" applyAlignment="1">
      <alignment horizontal="center"/>
    </xf>
    <xf numFmtId="4" fontId="39" fillId="0" borderId="0" xfId="0" applyNumberFormat="1" applyFont="1" applyFill="1" applyBorder="1" applyAlignment="1">
      <alignment vertical="center" wrapText="1"/>
    </xf>
    <xf numFmtId="4" fontId="39" fillId="0" borderId="0" xfId="0" applyNumberFormat="1" applyFont="1" applyFill="1" applyBorder="1" applyAlignment="1">
      <alignment vertical="center" wrapText="1"/>
    </xf>
    <xf numFmtId="4" fontId="39" fillId="0" borderId="0" xfId="0" applyNumberFormat="1" applyFont="1" applyFill="1" applyBorder="1" applyAlignment="1">
      <alignment wrapText="1"/>
    </xf>
    <xf numFmtId="4" fontId="39" fillId="0" borderId="0" xfId="0" applyNumberFormat="1" applyFont="1" applyFill="1" applyBorder="1" applyAlignment="1">
      <alignment horizontal="left" vertical="center" wrapText="1"/>
    </xf>
    <xf numFmtId="0" fontId="52" fillId="0" borderId="0" xfId="0" applyFont="1" applyFill="1"/>
    <xf numFmtId="4" fontId="6" fillId="0" borderId="0" xfId="0" applyNumberFormat="1" applyFont="1" applyFill="1" applyAlignment="1">
      <alignment wrapText="1"/>
    </xf>
    <xf numFmtId="4" fontId="39" fillId="0" borderId="0" xfId="0" applyNumberFormat="1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wrapText="1"/>
    </xf>
    <xf numFmtId="0" fontId="46" fillId="0" borderId="1" xfId="0" applyFont="1" applyFill="1" applyBorder="1" applyAlignment="1">
      <alignment wrapText="1"/>
    </xf>
    <xf numFmtId="4" fontId="10" fillId="0" borderId="1" xfId="0" applyNumberFormat="1" applyFont="1" applyFill="1" applyBorder="1" applyAlignment="1">
      <alignment wrapText="1"/>
    </xf>
    <xf numFmtId="4" fontId="10" fillId="0" borderId="1" xfId="0" applyNumberFormat="1" applyFont="1" applyFill="1" applyBorder="1" applyAlignment="1">
      <alignment horizontal="center" wrapText="1"/>
    </xf>
    <xf numFmtId="4" fontId="46" fillId="0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4" fontId="1" fillId="0" borderId="1" xfId="0" applyNumberFormat="1" applyFont="1" applyFill="1" applyBorder="1" applyAlignment="1">
      <alignment wrapText="1"/>
    </xf>
  </cellXfs>
  <cellStyles count="4">
    <cellStyle name="Excel Built-in Normal" xfId="3"/>
    <cellStyle name="Обычный" xfId="0" builtinId="0"/>
    <cellStyle name="Обычный_раздел 2 Движимое имущество" xfId="2"/>
    <cellStyle name="Обычный_раздел3 Сведения об учреждениях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topLeftCell="A34" workbookViewId="0">
      <selection activeCell="I41" sqref="I41"/>
    </sheetView>
  </sheetViews>
  <sheetFormatPr defaultRowHeight="15" x14ac:dyDescent="0.25"/>
  <cols>
    <col min="3" max="3" width="23.28515625" customWidth="1"/>
    <col min="6" max="6" width="42.5703125" customWidth="1"/>
    <col min="7" max="7" width="28.7109375" customWidth="1"/>
    <col min="9" max="9" width="12.7109375" customWidth="1"/>
    <col min="14" max="14" width="17.5703125" customWidth="1"/>
    <col min="15" max="15" width="27.42578125" customWidth="1"/>
  </cols>
  <sheetData>
    <row r="1" spans="1:15" ht="18.75" x14ac:dyDescent="0.3">
      <c r="C1" s="150"/>
      <c r="D1" s="150"/>
      <c r="E1" s="150"/>
      <c r="F1" s="150"/>
      <c r="G1" s="150"/>
      <c r="H1" s="150"/>
      <c r="I1" s="150"/>
      <c r="J1" s="291" t="s">
        <v>510</v>
      </c>
      <c r="K1" s="291"/>
      <c r="L1" s="291"/>
      <c r="M1" s="291"/>
      <c r="N1" s="291"/>
      <c r="O1" s="291"/>
    </row>
    <row r="2" spans="1:15" ht="18.75" x14ac:dyDescent="0.3">
      <c r="C2" s="150"/>
      <c r="D2" s="150"/>
      <c r="E2" s="150"/>
      <c r="F2" s="150"/>
      <c r="G2" s="150"/>
      <c r="H2" s="150"/>
      <c r="I2" s="150"/>
      <c r="J2" s="268" t="s">
        <v>1707</v>
      </c>
      <c r="K2" s="269"/>
      <c r="L2" s="269"/>
      <c r="M2" s="269"/>
      <c r="N2" s="269"/>
      <c r="O2" s="269"/>
    </row>
    <row r="3" spans="1:15" ht="18.75" x14ac:dyDescent="0.3">
      <c r="C3" s="150"/>
      <c r="D3" s="150"/>
      <c r="E3" s="150"/>
      <c r="F3" s="150"/>
      <c r="G3" s="150"/>
      <c r="H3" s="150"/>
      <c r="I3" s="150"/>
      <c r="J3" s="291" t="s">
        <v>1706</v>
      </c>
      <c r="K3" s="291"/>
      <c r="L3" s="291"/>
      <c r="M3" s="291"/>
      <c r="N3" s="291"/>
      <c r="O3" s="291"/>
    </row>
    <row r="4" spans="1:15" ht="18.75" x14ac:dyDescent="0.3">
      <c r="C4" s="150"/>
      <c r="D4" s="150"/>
      <c r="E4" s="150"/>
      <c r="F4" s="150"/>
      <c r="G4" s="150"/>
      <c r="H4" s="150"/>
      <c r="I4" s="150"/>
      <c r="J4" s="291" t="s">
        <v>1705</v>
      </c>
      <c r="K4" s="291"/>
      <c r="L4" s="291"/>
      <c r="M4" s="291"/>
      <c r="N4" s="291"/>
      <c r="O4" s="291"/>
    </row>
    <row r="5" spans="1:15" ht="25.5" customHeight="1" x14ac:dyDescent="0.3">
      <c r="A5" s="244"/>
      <c r="B5" s="244"/>
      <c r="C5" s="150"/>
      <c r="D5" s="150"/>
      <c r="E5" s="150"/>
      <c r="F5" s="150"/>
      <c r="G5" s="150"/>
      <c r="H5" s="150"/>
      <c r="I5" s="150"/>
      <c r="J5" s="235"/>
      <c r="K5" s="294"/>
      <c r="L5" s="294"/>
      <c r="M5" s="294"/>
      <c r="N5" s="234"/>
      <c r="O5" s="267"/>
    </row>
    <row r="6" spans="1:15" ht="18.75" x14ac:dyDescent="0.3">
      <c r="A6" s="244"/>
      <c r="B6" s="244"/>
      <c r="C6" s="295" t="s">
        <v>509</v>
      </c>
      <c r="D6" s="295"/>
      <c r="E6" s="295"/>
      <c r="F6" s="295"/>
      <c r="G6" s="295"/>
      <c r="H6" s="295"/>
      <c r="I6" s="295"/>
      <c r="J6" s="295"/>
      <c r="K6" s="295"/>
      <c r="L6" s="295"/>
      <c r="M6" s="295"/>
      <c r="N6" s="295"/>
      <c r="O6" s="244"/>
    </row>
    <row r="7" spans="1:15" ht="15.75" customHeight="1" x14ac:dyDescent="0.3">
      <c r="A7" s="245"/>
      <c r="B7" s="245"/>
      <c r="C7" s="295" t="s">
        <v>521</v>
      </c>
      <c r="D7" s="295"/>
      <c r="E7" s="295"/>
      <c r="F7" s="295"/>
      <c r="G7" s="295"/>
      <c r="H7" s="295"/>
      <c r="I7" s="295"/>
      <c r="J7" s="295"/>
      <c r="K7" s="295"/>
      <c r="L7" s="295"/>
      <c r="M7" s="295"/>
      <c r="N7" s="295"/>
      <c r="O7" s="246"/>
    </row>
    <row r="8" spans="1:15" ht="15.75" customHeight="1" x14ac:dyDescent="0.3">
      <c r="A8" s="245"/>
      <c r="B8" s="245"/>
      <c r="C8" s="236"/>
      <c r="D8" s="236"/>
      <c r="E8" s="236"/>
      <c r="F8" s="236"/>
      <c r="G8" s="236" t="s">
        <v>1702</v>
      </c>
      <c r="H8" s="236"/>
      <c r="I8" s="236"/>
      <c r="J8" s="236"/>
      <c r="K8" s="236"/>
      <c r="L8" s="236"/>
      <c r="M8" s="236"/>
      <c r="N8" s="236"/>
      <c r="O8" s="246"/>
    </row>
    <row r="9" spans="1:15" ht="15.75" customHeight="1" x14ac:dyDescent="0.3">
      <c r="A9" s="245"/>
      <c r="B9" s="245"/>
      <c r="C9" s="236"/>
      <c r="D9" s="236"/>
      <c r="E9" s="236"/>
      <c r="F9" s="236"/>
      <c r="G9" s="236"/>
      <c r="H9" s="236"/>
      <c r="I9" s="236"/>
      <c r="J9" s="236"/>
      <c r="K9" s="236"/>
      <c r="L9" s="236"/>
      <c r="M9" s="236"/>
      <c r="N9" s="236"/>
      <c r="O9" s="152" t="s">
        <v>16</v>
      </c>
    </row>
    <row r="10" spans="1:15" ht="45" customHeight="1" x14ac:dyDescent="0.3">
      <c r="A10" s="245"/>
      <c r="B10" s="245"/>
      <c r="C10" s="296" t="s">
        <v>1610</v>
      </c>
      <c r="D10" s="295"/>
      <c r="E10" s="295"/>
      <c r="F10" s="295"/>
      <c r="G10" s="295"/>
      <c r="H10" s="295"/>
      <c r="I10" s="295"/>
      <c r="J10" s="295"/>
      <c r="K10" s="295"/>
      <c r="L10" s="295"/>
      <c r="M10" s="295"/>
      <c r="N10" s="295"/>
      <c r="O10" s="39" t="s">
        <v>1703</v>
      </c>
    </row>
    <row r="11" spans="1:15" ht="240" customHeight="1" x14ac:dyDescent="0.25">
      <c r="A11" s="247" t="s">
        <v>1611</v>
      </c>
      <c r="B11" s="248" t="s">
        <v>1612</v>
      </c>
      <c r="C11" s="248" t="s">
        <v>1613</v>
      </c>
      <c r="D11" s="248" t="s">
        <v>1614</v>
      </c>
      <c r="E11" s="249" t="s">
        <v>1615</v>
      </c>
      <c r="F11" s="249" t="s">
        <v>1616</v>
      </c>
      <c r="G11" s="249" t="s">
        <v>1617</v>
      </c>
      <c r="H11" s="250" t="s">
        <v>1618</v>
      </c>
      <c r="I11" s="249" t="s">
        <v>1619</v>
      </c>
      <c r="J11" s="249" t="s">
        <v>1620</v>
      </c>
      <c r="K11" s="248" t="s">
        <v>1621</v>
      </c>
      <c r="L11" s="248" t="s">
        <v>1622</v>
      </c>
      <c r="M11" s="248" t="s">
        <v>1623</v>
      </c>
      <c r="N11" s="248" t="s">
        <v>1624</v>
      </c>
      <c r="O11" s="248" t="s">
        <v>1625</v>
      </c>
    </row>
    <row r="12" spans="1:15" x14ac:dyDescent="0.25">
      <c r="A12" s="297" t="s">
        <v>1626</v>
      </c>
      <c r="B12" s="298"/>
      <c r="C12" s="298"/>
      <c r="D12" s="298"/>
      <c r="E12" s="298"/>
      <c r="F12" s="298"/>
      <c r="G12" s="298"/>
      <c r="H12" s="298"/>
      <c r="I12" s="298"/>
      <c r="J12" s="298"/>
      <c r="K12" s="298"/>
      <c r="L12" s="298"/>
      <c r="M12" s="298"/>
      <c r="N12" s="298"/>
      <c r="O12" s="299"/>
    </row>
    <row r="13" spans="1:15" x14ac:dyDescent="0.25">
      <c r="A13" s="251"/>
      <c r="B13" s="252"/>
      <c r="C13" s="300" t="s">
        <v>1511</v>
      </c>
      <c r="D13" s="301"/>
      <c r="E13" s="301"/>
      <c r="F13" s="301"/>
      <c r="G13" s="301"/>
      <c r="H13" s="301"/>
      <c r="I13" s="301"/>
      <c r="J13" s="301"/>
      <c r="K13" s="301"/>
      <c r="L13" s="301"/>
      <c r="M13" s="301"/>
      <c r="N13" s="301"/>
      <c r="O13" s="302"/>
    </row>
    <row r="14" spans="1:15" ht="98.25" customHeight="1" x14ac:dyDescent="0.25">
      <c r="A14" s="253">
        <v>1</v>
      </c>
      <c r="B14" s="254" t="s">
        <v>1627</v>
      </c>
      <c r="C14" s="255" t="s">
        <v>1628</v>
      </c>
      <c r="D14" s="255" t="s">
        <v>1629</v>
      </c>
      <c r="E14" s="256" t="s">
        <v>1682</v>
      </c>
      <c r="F14" s="256" t="s">
        <v>1630</v>
      </c>
      <c r="G14" s="257" t="s">
        <v>1681</v>
      </c>
      <c r="H14" s="255" t="s">
        <v>373</v>
      </c>
      <c r="I14" s="258">
        <v>979824</v>
      </c>
      <c r="J14" s="256" t="s">
        <v>1631</v>
      </c>
      <c r="K14" s="255" t="s">
        <v>1632</v>
      </c>
      <c r="L14" s="255" t="s">
        <v>1633</v>
      </c>
      <c r="M14" s="255" t="s">
        <v>1634</v>
      </c>
      <c r="N14" s="255" t="s">
        <v>1634</v>
      </c>
      <c r="O14" s="259" t="s">
        <v>1633</v>
      </c>
    </row>
    <row r="15" spans="1:15" ht="96" customHeight="1" x14ac:dyDescent="0.25">
      <c r="A15" s="253">
        <v>2</v>
      </c>
      <c r="B15" s="254" t="s">
        <v>1627</v>
      </c>
      <c r="C15" s="254" t="s">
        <v>1635</v>
      </c>
      <c r="D15" s="254" t="s">
        <v>1636</v>
      </c>
      <c r="E15" s="260" t="s">
        <v>1704</v>
      </c>
      <c r="F15" s="256" t="s">
        <v>1630</v>
      </c>
      <c r="G15" s="260" t="s">
        <v>1684</v>
      </c>
      <c r="H15" s="254" t="s">
        <v>374</v>
      </c>
      <c r="I15" s="261">
        <v>612442.47</v>
      </c>
      <c r="J15" s="256" t="s">
        <v>1631</v>
      </c>
      <c r="K15" s="254" t="s">
        <v>1632</v>
      </c>
      <c r="L15" s="262" t="s">
        <v>1633</v>
      </c>
      <c r="M15" s="254" t="s">
        <v>1637</v>
      </c>
      <c r="N15" s="254" t="s">
        <v>1637</v>
      </c>
      <c r="O15" s="259" t="s">
        <v>1633</v>
      </c>
    </row>
    <row r="16" spans="1:15" ht="72.75" customHeight="1" x14ac:dyDescent="0.25">
      <c r="A16" s="253">
        <v>3</v>
      </c>
      <c r="B16" s="254" t="s">
        <v>1627</v>
      </c>
      <c r="C16" s="254" t="s">
        <v>1638</v>
      </c>
      <c r="D16" s="254" t="s">
        <v>1639</v>
      </c>
      <c r="E16" s="263"/>
      <c r="F16" s="256" t="s">
        <v>1630</v>
      </c>
      <c r="G16" s="263" t="s">
        <v>604</v>
      </c>
      <c r="H16" s="254" t="s">
        <v>373</v>
      </c>
      <c r="I16" s="261">
        <v>1</v>
      </c>
      <c r="J16" s="256" t="s">
        <v>1631</v>
      </c>
      <c r="K16" s="254" t="s">
        <v>1632</v>
      </c>
      <c r="L16" s="254"/>
      <c r="M16" s="254"/>
      <c r="N16" s="254"/>
      <c r="O16" s="259"/>
    </row>
    <row r="17" spans="1:15" ht="128.25" customHeight="1" x14ac:dyDescent="0.25">
      <c r="A17" s="253">
        <v>4</v>
      </c>
      <c r="B17" s="254" t="s">
        <v>1627</v>
      </c>
      <c r="C17" s="254" t="s">
        <v>1640</v>
      </c>
      <c r="D17" s="254" t="s">
        <v>1641</v>
      </c>
      <c r="E17" s="263" t="s">
        <v>1019</v>
      </c>
      <c r="F17" s="256" t="s">
        <v>1630</v>
      </c>
      <c r="G17" s="260" t="s">
        <v>1685</v>
      </c>
      <c r="H17" s="254" t="s">
        <v>921</v>
      </c>
      <c r="I17" s="261">
        <v>279360.96000000002</v>
      </c>
      <c r="J17" s="256" t="s">
        <v>1631</v>
      </c>
      <c r="K17" s="254" t="s">
        <v>1642</v>
      </c>
      <c r="L17" s="254"/>
      <c r="M17" s="254"/>
      <c r="N17" s="254"/>
      <c r="O17" s="259" t="s">
        <v>1633</v>
      </c>
    </row>
    <row r="18" spans="1:15" ht="111" customHeight="1" x14ac:dyDescent="0.25">
      <c r="A18" s="253">
        <v>5</v>
      </c>
      <c r="B18" s="254" t="s">
        <v>1627</v>
      </c>
      <c r="C18" s="254" t="s">
        <v>1643</v>
      </c>
      <c r="D18" s="254" t="s">
        <v>1644</v>
      </c>
      <c r="E18" s="263" t="s">
        <v>872</v>
      </c>
      <c r="F18" s="256" t="s">
        <v>1630</v>
      </c>
      <c r="G18" s="260" t="s">
        <v>1686</v>
      </c>
      <c r="H18" s="254" t="s">
        <v>877</v>
      </c>
      <c r="I18" s="261">
        <v>30604.48</v>
      </c>
      <c r="J18" s="256" t="s">
        <v>1631</v>
      </c>
      <c r="K18" s="254"/>
      <c r="L18" s="254"/>
      <c r="M18" s="254"/>
      <c r="N18" s="254"/>
      <c r="O18" s="259" t="s">
        <v>1633</v>
      </c>
    </row>
    <row r="19" spans="1:15" ht="112.5" customHeight="1" x14ac:dyDescent="0.25">
      <c r="A19" s="253">
        <v>6</v>
      </c>
      <c r="B19" s="254" t="s">
        <v>1627</v>
      </c>
      <c r="C19" s="254" t="s">
        <v>1645</v>
      </c>
      <c r="D19" s="254" t="s">
        <v>1646</v>
      </c>
      <c r="E19" s="263" t="s">
        <v>873</v>
      </c>
      <c r="F19" s="256" t="s">
        <v>1630</v>
      </c>
      <c r="G19" s="260" t="s">
        <v>1687</v>
      </c>
      <c r="H19" s="254" t="s">
        <v>878</v>
      </c>
      <c r="I19" s="261">
        <v>30510.080000000002</v>
      </c>
      <c r="J19" s="256" t="s">
        <v>1631</v>
      </c>
      <c r="K19" s="254"/>
      <c r="L19" s="254"/>
      <c r="M19" s="254"/>
      <c r="N19" s="254"/>
      <c r="O19" s="259" t="s">
        <v>1633</v>
      </c>
    </row>
    <row r="20" spans="1:15" ht="99" customHeight="1" x14ac:dyDescent="0.25">
      <c r="A20" s="253">
        <v>7</v>
      </c>
      <c r="B20" s="254" t="s">
        <v>1627</v>
      </c>
      <c r="C20" s="254" t="s">
        <v>1647</v>
      </c>
      <c r="D20" s="254" t="s">
        <v>1648</v>
      </c>
      <c r="E20" s="263" t="s">
        <v>874</v>
      </c>
      <c r="F20" s="256" t="s">
        <v>1630</v>
      </c>
      <c r="G20" s="260" t="s">
        <v>1688</v>
      </c>
      <c r="H20" s="254" t="s">
        <v>879</v>
      </c>
      <c r="I20" s="261">
        <v>23845.439999999999</v>
      </c>
      <c r="J20" s="256" t="s">
        <v>1631</v>
      </c>
      <c r="K20" s="254"/>
      <c r="L20" s="254"/>
      <c r="M20" s="254"/>
      <c r="N20" s="254"/>
      <c r="O20" s="259" t="s">
        <v>1633</v>
      </c>
    </row>
    <row r="21" spans="1:15" ht="89.25" x14ac:dyDescent="0.25">
      <c r="A21" s="253">
        <v>8</v>
      </c>
      <c r="B21" s="254" t="s">
        <v>1627</v>
      </c>
      <c r="C21" s="254" t="s">
        <v>1649</v>
      </c>
      <c r="D21" s="254" t="s">
        <v>1650</v>
      </c>
      <c r="E21" s="263" t="s">
        <v>875</v>
      </c>
      <c r="F21" s="256" t="s">
        <v>1630</v>
      </c>
      <c r="G21" s="260" t="s">
        <v>1689</v>
      </c>
      <c r="H21" s="254" t="s">
        <v>880</v>
      </c>
      <c r="I21" s="261">
        <v>18162.560000000001</v>
      </c>
      <c r="J21" s="256" t="s">
        <v>1631</v>
      </c>
      <c r="K21" s="254"/>
      <c r="L21" s="254"/>
      <c r="M21" s="254"/>
      <c r="N21" s="254"/>
      <c r="O21" s="259" t="s">
        <v>1633</v>
      </c>
    </row>
    <row r="22" spans="1:15" ht="77.25" customHeight="1" x14ac:dyDescent="0.25">
      <c r="A22" s="253">
        <v>9</v>
      </c>
      <c r="B22" s="254" t="s">
        <v>1627</v>
      </c>
      <c r="C22" s="254" t="s">
        <v>1651</v>
      </c>
      <c r="D22" s="254" t="s">
        <v>1652</v>
      </c>
      <c r="E22" s="263" t="s">
        <v>1653</v>
      </c>
      <c r="F22" s="256" t="s">
        <v>1630</v>
      </c>
      <c r="G22" s="263" t="s">
        <v>1690</v>
      </c>
      <c r="H22" s="254" t="s">
        <v>1233</v>
      </c>
      <c r="I22" s="261">
        <v>1733940.12</v>
      </c>
      <c r="J22" s="256" t="s">
        <v>1631</v>
      </c>
      <c r="K22" s="254"/>
      <c r="L22" s="254" t="s">
        <v>1633</v>
      </c>
      <c r="M22" s="254" t="s">
        <v>1637</v>
      </c>
      <c r="N22" s="254" t="s">
        <v>1637</v>
      </c>
      <c r="O22" s="259" t="s">
        <v>1633</v>
      </c>
    </row>
    <row r="23" spans="1:15" ht="93.75" customHeight="1" x14ac:dyDescent="0.25">
      <c r="A23" s="253">
        <v>10</v>
      </c>
      <c r="B23" s="254" t="s">
        <v>1627</v>
      </c>
      <c r="C23" s="254" t="s">
        <v>1654</v>
      </c>
      <c r="D23" s="254" t="s">
        <v>1655</v>
      </c>
      <c r="E23" s="263" t="s">
        <v>876</v>
      </c>
      <c r="F23" s="256" t="s">
        <v>1630</v>
      </c>
      <c r="G23" s="263" t="s">
        <v>1691</v>
      </c>
      <c r="H23" s="254" t="s">
        <v>881</v>
      </c>
      <c r="I23" s="261">
        <v>30491.200000000001</v>
      </c>
      <c r="J23" s="256" t="s">
        <v>1631</v>
      </c>
      <c r="K23" s="254"/>
      <c r="L23" s="254" t="s">
        <v>1633</v>
      </c>
      <c r="M23" s="254" t="s">
        <v>1637</v>
      </c>
      <c r="N23" s="254" t="s">
        <v>1637</v>
      </c>
      <c r="O23" s="259" t="s">
        <v>1633</v>
      </c>
    </row>
    <row r="24" spans="1:15" ht="120.75" customHeight="1" x14ac:dyDescent="0.25">
      <c r="A24" s="253">
        <v>11</v>
      </c>
      <c r="B24" s="254" t="s">
        <v>1627</v>
      </c>
      <c r="C24" s="254" t="s">
        <v>1430</v>
      </c>
      <c r="D24" s="254" t="s">
        <v>1656</v>
      </c>
      <c r="E24" s="263" t="s">
        <v>1428</v>
      </c>
      <c r="F24" s="256" t="s">
        <v>1630</v>
      </c>
      <c r="G24" s="263" t="s">
        <v>1431</v>
      </c>
      <c r="H24" s="254" t="s">
        <v>1429</v>
      </c>
      <c r="I24" s="261">
        <v>7073.89</v>
      </c>
      <c r="J24" s="256" t="s">
        <v>1631</v>
      </c>
      <c r="K24" s="254"/>
      <c r="L24" s="254" t="s">
        <v>1633</v>
      </c>
      <c r="M24" s="254" t="s">
        <v>1637</v>
      </c>
      <c r="N24" s="254" t="s">
        <v>1637</v>
      </c>
      <c r="O24" s="259" t="s">
        <v>1633</v>
      </c>
    </row>
    <row r="25" spans="1:15" ht="100.5" customHeight="1" x14ac:dyDescent="0.25">
      <c r="A25" s="253">
        <v>12</v>
      </c>
      <c r="B25" s="254" t="s">
        <v>1627</v>
      </c>
      <c r="C25" s="254" t="s">
        <v>1399</v>
      </c>
      <c r="D25" s="254" t="s">
        <v>1657</v>
      </c>
      <c r="E25" s="263" t="s">
        <v>1130</v>
      </c>
      <c r="F25" s="256" t="s">
        <v>1630</v>
      </c>
      <c r="G25" s="263" t="s">
        <v>1692</v>
      </c>
      <c r="H25" s="254" t="s">
        <v>1398</v>
      </c>
      <c r="I25" s="261">
        <v>3908597.46</v>
      </c>
      <c r="J25" s="256" t="s">
        <v>1631</v>
      </c>
      <c r="K25" s="254" t="s">
        <v>1658</v>
      </c>
      <c r="L25" s="254" t="s">
        <v>1633</v>
      </c>
      <c r="M25" s="254" t="s">
        <v>1637</v>
      </c>
      <c r="N25" s="254" t="s">
        <v>1637</v>
      </c>
      <c r="O25" s="259" t="s">
        <v>1633</v>
      </c>
    </row>
    <row r="26" spans="1:15" ht="15.75" x14ac:dyDescent="0.25">
      <c r="A26" s="253"/>
      <c r="B26" s="303" t="s">
        <v>934</v>
      </c>
      <c r="C26" s="304"/>
      <c r="D26" s="254"/>
      <c r="E26" s="263"/>
      <c r="F26" s="256"/>
      <c r="G26" s="263"/>
      <c r="H26" s="254"/>
      <c r="I26" s="264">
        <f>SUM(I14:I25)</f>
        <v>7654853.6600000001</v>
      </c>
      <c r="J26" s="254"/>
      <c r="K26" s="254"/>
      <c r="L26" s="254"/>
      <c r="M26" s="254"/>
      <c r="N26" s="254" t="s">
        <v>1637</v>
      </c>
      <c r="O26" s="259" t="s">
        <v>1633</v>
      </c>
    </row>
    <row r="27" spans="1:15" ht="33" customHeight="1" x14ac:dyDescent="0.25">
      <c r="A27" s="305" t="s">
        <v>1232</v>
      </c>
      <c r="B27" s="306"/>
      <c r="C27" s="306"/>
      <c r="D27" s="306"/>
      <c r="E27" s="306"/>
      <c r="F27" s="306"/>
      <c r="G27" s="306"/>
      <c r="H27" s="306"/>
      <c r="I27" s="306"/>
      <c r="J27" s="306"/>
      <c r="K27" s="306"/>
      <c r="L27" s="306"/>
      <c r="M27" s="306"/>
      <c r="N27" s="306"/>
      <c r="O27" s="307"/>
    </row>
    <row r="28" spans="1:15" ht="86.25" customHeight="1" x14ac:dyDescent="0.25">
      <c r="A28" s="253">
        <v>1</v>
      </c>
      <c r="B28" s="254" t="s">
        <v>1627</v>
      </c>
      <c r="C28" s="254" t="s">
        <v>1659</v>
      </c>
      <c r="D28" s="254" t="s">
        <v>1660</v>
      </c>
      <c r="E28" s="263" t="s">
        <v>1093</v>
      </c>
      <c r="F28" s="256" t="s">
        <v>1630</v>
      </c>
      <c r="G28" s="263" t="s">
        <v>1683</v>
      </c>
      <c r="H28" s="254" t="s">
        <v>1094</v>
      </c>
      <c r="I28" s="261">
        <v>778336.37</v>
      </c>
      <c r="J28" s="254"/>
      <c r="K28" s="254"/>
      <c r="L28" s="254" t="s">
        <v>1633</v>
      </c>
      <c r="M28" s="254" t="s">
        <v>1637</v>
      </c>
      <c r="N28" s="254" t="s">
        <v>1637</v>
      </c>
      <c r="O28" s="259" t="s">
        <v>1633</v>
      </c>
    </row>
    <row r="29" spans="1:15" ht="77.25" customHeight="1" x14ac:dyDescent="0.25">
      <c r="A29" s="253">
        <v>2</v>
      </c>
      <c r="B29" s="254" t="s">
        <v>1627</v>
      </c>
      <c r="C29" s="254" t="s">
        <v>1661</v>
      </c>
      <c r="D29" s="254" t="s">
        <v>1662</v>
      </c>
      <c r="E29" s="263" t="s">
        <v>1095</v>
      </c>
      <c r="F29" s="256" t="s">
        <v>1630</v>
      </c>
      <c r="G29" s="263" t="s">
        <v>1683</v>
      </c>
      <c r="H29" s="254" t="s">
        <v>1147</v>
      </c>
      <c r="I29" s="261">
        <v>22298.55</v>
      </c>
      <c r="J29" s="254"/>
      <c r="K29" s="254"/>
      <c r="L29" s="254" t="s">
        <v>1633</v>
      </c>
      <c r="M29" s="254" t="s">
        <v>1637</v>
      </c>
      <c r="N29" s="254" t="s">
        <v>1637</v>
      </c>
      <c r="O29" s="259" t="s">
        <v>1633</v>
      </c>
    </row>
    <row r="30" spans="1:15" ht="63.75" x14ac:dyDescent="0.25">
      <c r="A30" s="253">
        <v>3</v>
      </c>
      <c r="B30" s="254" t="s">
        <v>1627</v>
      </c>
      <c r="C30" s="254" t="s">
        <v>1663</v>
      </c>
      <c r="D30" s="254" t="s">
        <v>1664</v>
      </c>
      <c r="E30" s="263" t="s">
        <v>1129</v>
      </c>
      <c r="F30" s="256" t="s">
        <v>1630</v>
      </c>
      <c r="G30" s="263" t="s">
        <v>1693</v>
      </c>
      <c r="H30" s="254" t="s">
        <v>1148</v>
      </c>
      <c r="I30" s="261">
        <v>1597770.72</v>
      </c>
      <c r="J30" s="254"/>
      <c r="K30" s="254"/>
      <c r="L30" s="254" t="s">
        <v>1633</v>
      </c>
      <c r="M30" s="254" t="s">
        <v>1637</v>
      </c>
      <c r="N30" s="254" t="s">
        <v>1637</v>
      </c>
      <c r="O30" s="259" t="s">
        <v>1633</v>
      </c>
    </row>
    <row r="31" spans="1:15" ht="94.5" customHeight="1" x14ac:dyDescent="0.25">
      <c r="A31" s="253">
        <v>4</v>
      </c>
      <c r="B31" s="254" t="s">
        <v>1627</v>
      </c>
      <c r="C31" s="254" t="s">
        <v>1665</v>
      </c>
      <c r="D31" s="254" t="s">
        <v>1666</v>
      </c>
      <c r="E31" s="263" t="s">
        <v>1146</v>
      </c>
      <c r="F31" s="256" t="s">
        <v>1630</v>
      </c>
      <c r="G31" s="263" t="s">
        <v>1694</v>
      </c>
      <c r="H31" s="254" t="s">
        <v>1149</v>
      </c>
      <c r="I31" s="261">
        <v>465306.8</v>
      </c>
      <c r="J31" s="254"/>
      <c r="K31" s="254"/>
      <c r="L31" s="254" t="s">
        <v>1633</v>
      </c>
      <c r="M31" s="254" t="s">
        <v>1637</v>
      </c>
      <c r="N31" s="254" t="s">
        <v>1637</v>
      </c>
      <c r="O31" s="259" t="s">
        <v>1633</v>
      </c>
    </row>
    <row r="32" spans="1:15" ht="126.75" customHeight="1" x14ac:dyDescent="0.25">
      <c r="A32" s="253">
        <v>5</v>
      </c>
      <c r="B32" s="254" t="s">
        <v>1627</v>
      </c>
      <c r="C32" s="254" t="s">
        <v>1696</v>
      </c>
      <c r="D32" s="254" t="s">
        <v>1667</v>
      </c>
      <c r="E32" s="263" t="s">
        <v>1432</v>
      </c>
      <c r="F32" s="256" t="s">
        <v>1630</v>
      </c>
      <c r="G32" s="263" t="s">
        <v>1695</v>
      </c>
      <c r="H32" s="254" t="s">
        <v>1433</v>
      </c>
      <c r="I32" s="261">
        <v>3723100</v>
      </c>
      <c r="J32" s="254"/>
      <c r="K32" s="254"/>
      <c r="L32" s="254" t="s">
        <v>1633</v>
      </c>
      <c r="M32" s="254" t="s">
        <v>1637</v>
      </c>
      <c r="N32" s="254" t="s">
        <v>1637</v>
      </c>
      <c r="O32" s="259" t="s">
        <v>1633</v>
      </c>
    </row>
    <row r="33" spans="1:15" ht="114.75" x14ac:dyDescent="0.25">
      <c r="A33" s="253">
        <v>6</v>
      </c>
      <c r="B33" s="254" t="s">
        <v>1627</v>
      </c>
      <c r="C33" s="254" t="s">
        <v>1668</v>
      </c>
      <c r="D33" s="254" t="s">
        <v>1669</v>
      </c>
      <c r="E33" s="263" t="s">
        <v>1434</v>
      </c>
      <c r="F33" s="256" t="s">
        <v>1630</v>
      </c>
      <c r="G33" s="263" t="s">
        <v>1697</v>
      </c>
      <c r="H33" s="254" t="s">
        <v>1433</v>
      </c>
      <c r="I33" s="261">
        <v>682400</v>
      </c>
      <c r="J33" s="254"/>
      <c r="K33" s="254"/>
      <c r="L33" s="254" t="s">
        <v>1633</v>
      </c>
      <c r="M33" s="254" t="s">
        <v>1637</v>
      </c>
      <c r="N33" s="254" t="s">
        <v>1637</v>
      </c>
      <c r="O33" s="259" t="s">
        <v>1633</v>
      </c>
    </row>
    <row r="34" spans="1:15" ht="83.25" customHeight="1" x14ac:dyDescent="0.25">
      <c r="A34" s="253">
        <v>7</v>
      </c>
      <c r="B34" s="254" t="s">
        <v>1627</v>
      </c>
      <c r="C34" s="254" t="s">
        <v>1670</v>
      </c>
      <c r="D34" s="254" t="s">
        <v>1671</v>
      </c>
      <c r="E34" s="263" t="s">
        <v>1435</v>
      </c>
      <c r="F34" s="256" t="s">
        <v>1630</v>
      </c>
      <c r="G34" s="263" t="s">
        <v>1698</v>
      </c>
      <c r="H34" s="254" t="s">
        <v>1436</v>
      </c>
      <c r="I34" s="261">
        <v>6701.58</v>
      </c>
      <c r="J34" s="254"/>
      <c r="K34" s="254"/>
      <c r="L34" s="254" t="s">
        <v>1633</v>
      </c>
      <c r="M34" s="254" t="s">
        <v>1637</v>
      </c>
      <c r="N34" s="254" t="s">
        <v>1637</v>
      </c>
      <c r="O34" s="259" t="s">
        <v>1633</v>
      </c>
    </row>
    <row r="35" spans="1:15" ht="96.75" customHeight="1" x14ac:dyDescent="0.25">
      <c r="A35" s="253">
        <v>8</v>
      </c>
      <c r="B35" s="254" t="s">
        <v>1627</v>
      </c>
      <c r="C35" s="254" t="s">
        <v>1672</v>
      </c>
      <c r="D35" s="254" t="s">
        <v>1673</v>
      </c>
      <c r="E35" s="263" t="s">
        <v>1437</v>
      </c>
      <c r="F35" s="256" t="s">
        <v>1674</v>
      </c>
      <c r="G35" s="263" t="s">
        <v>1699</v>
      </c>
      <c r="H35" s="254" t="s">
        <v>1438</v>
      </c>
      <c r="I35" s="261">
        <v>3295679.44</v>
      </c>
      <c r="J35" s="254"/>
      <c r="K35" s="254"/>
      <c r="L35" s="254" t="s">
        <v>1633</v>
      </c>
      <c r="M35" s="254" t="s">
        <v>1637</v>
      </c>
      <c r="N35" s="254" t="s">
        <v>1637</v>
      </c>
      <c r="O35" s="259" t="s">
        <v>1633</v>
      </c>
    </row>
    <row r="36" spans="1:15" ht="51" x14ac:dyDescent="0.25">
      <c r="A36" s="253">
        <v>9</v>
      </c>
      <c r="B36" s="254" t="s">
        <v>1627</v>
      </c>
      <c r="C36" s="254" t="s">
        <v>1675</v>
      </c>
      <c r="D36" s="254" t="s">
        <v>1676</v>
      </c>
      <c r="E36" s="263" t="s">
        <v>1439</v>
      </c>
      <c r="F36" s="256" t="s">
        <v>1674</v>
      </c>
      <c r="G36" s="263" t="s">
        <v>1700</v>
      </c>
      <c r="H36" s="254" t="s">
        <v>1440</v>
      </c>
      <c r="I36" s="261">
        <v>600908.34</v>
      </c>
      <c r="J36" s="254"/>
      <c r="K36" s="254"/>
      <c r="L36" s="254" t="s">
        <v>1633</v>
      </c>
      <c r="M36" s="254" t="s">
        <v>1637</v>
      </c>
      <c r="N36" s="254" t="s">
        <v>1637</v>
      </c>
      <c r="O36" s="259" t="s">
        <v>1633</v>
      </c>
    </row>
    <row r="37" spans="1:15" ht="51" x14ac:dyDescent="0.25">
      <c r="A37" s="253">
        <v>10</v>
      </c>
      <c r="B37" s="254" t="s">
        <v>1627</v>
      </c>
      <c r="C37" s="254" t="s">
        <v>1677</v>
      </c>
      <c r="D37" s="254" t="s">
        <v>1678</v>
      </c>
      <c r="E37" s="263" t="s">
        <v>1441</v>
      </c>
      <c r="F37" s="256" t="s">
        <v>1674</v>
      </c>
      <c r="G37" s="263" t="s">
        <v>1701</v>
      </c>
      <c r="H37" s="254" t="s">
        <v>1443</v>
      </c>
      <c r="I37" s="261">
        <v>1569.52</v>
      </c>
      <c r="J37" s="254"/>
      <c r="K37" s="254"/>
      <c r="L37" s="254" t="s">
        <v>1633</v>
      </c>
      <c r="M37" s="254" t="s">
        <v>1637</v>
      </c>
      <c r="N37" s="254" t="s">
        <v>1637</v>
      </c>
      <c r="O37" s="259" t="s">
        <v>1633</v>
      </c>
    </row>
    <row r="38" spans="1:15" ht="127.5" customHeight="1" x14ac:dyDescent="0.25">
      <c r="A38" s="253">
        <v>11</v>
      </c>
      <c r="B38" s="254" t="s">
        <v>1627</v>
      </c>
      <c r="C38" s="254" t="s">
        <v>1677</v>
      </c>
      <c r="D38" s="254" t="s">
        <v>1679</v>
      </c>
      <c r="E38" s="263" t="s">
        <v>1442</v>
      </c>
      <c r="F38" s="256" t="s">
        <v>1674</v>
      </c>
      <c r="G38" s="263" t="s">
        <v>1698</v>
      </c>
      <c r="H38" s="254" t="s">
        <v>1443</v>
      </c>
      <c r="I38" s="261">
        <v>8563.1299999999992</v>
      </c>
      <c r="J38" s="254"/>
      <c r="K38" s="254"/>
      <c r="L38" s="254" t="s">
        <v>1633</v>
      </c>
      <c r="M38" s="254" t="s">
        <v>1637</v>
      </c>
      <c r="N38" s="254" t="s">
        <v>1637</v>
      </c>
      <c r="O38" s="259" t="s">
        <v>1633</v>
      </c>
    </row>
    <row r="39" spans="1:15" x14ac:dyDescent="0.25">
      <c r="A39" s="253"/>
      <c r="B39" s="292" t="s">
        <v>1680</v>
      </c>
      <c r="C39" s="293"/>
      <c r="D39" s="248"/>
      <c r="E39" s="249"/>
      <c r="F39" s="249"/>
      <c r="G39" s="249"/>
      <c r="H39" s="248">
        <f>SUM(H13:H37)</f>
        <v>0</v>
      </c>
      <c r="I39" s="264">
        <f>SUM(I28:I38)</f>
        <v>11182634.449999999</v>
      </c>
      <c r="J39" s="265"/>
      <c r="K39" s="247"/>
      <c r="L39" s="247"/>
      <c r="M39" s="247"/>
      <c r="N39" s="254"/>
      <c r="O39" s="259"/>
    </row>
    <row r="40" spans="1:15" x14ac:dyDescent="0.25">
      <c r="A40" s="253"/>
      <c r="B40" s="292" t="s">
        <v>1712</v>
      </c>
      <c r="C40" s="293"/>
      <c r="D40" s="248"/>
      <c r="E40" s="249"/>
      <c r="F40" s="249"/>
      <c r="G40" s="249"/>
      <c r="H40" s="248">
        <f>SUM(H14:H38)</f>
        <v>0</v>
      </c>
      <c r="I40" s="264">
        <f>I39+I26</f>
        <v>18837488.109999999</v>
      </c>
      <c r="J40" s="265"/>
      <c r="K40" s="247"/>
      <c r="L40" s="247"/>
      <c r="M40" s="247"/>
      <c r="N40" s="247"/>
      <c r="O40" s="266"/>
    </row>
  </sheetData>
  <mergeCells count="13">
    <mergeCell ref="J1:O1"/>
    <mergeCell ref="C7:N7"/>
    <mergeCell ref="A12:O12"/>
    <mergeCell ref="C13:O13"/>
    <mergeCell ref="B26:C26"/>
    <mergeCell ref="J3:O3"/>
    <mergeCell ref="J4:O4"/>
    <mergeCell ref="B39:C39"/>
    <mergeCell ref="B40:C40"/>
    <mergeCell ref="K5:M5"/>
    <mergeCell ref="C6:N6"/>
    <mergeCell ref="C10:N10"/>
    <mergeCell ref="A27:O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9"/>
  <sheetViews>
    <sheetView view="pageBreakPreview" topLeftCell="A23" zoomScaleNormal="120" zoomScaleSheetLayoutView="100" workbookViewId="0">
      <selection activeCell="B16" sqref="B16:M16"/>
    </sheetView>
  </sheetViews>
  <sheetFormatPr defaultColWidth="8.85546875" defaultRowHeight="15" x14ac:dyDescent="0.25"/>
  <cols>
    <col min="1" max="1" width="8.85546875" style="39"/>
    <col min="2" max="2" width="14.5703125" style="39" customWidth="1"/>
    <col min="3" max="4" width="13.7109375" style="39" customWidth="1"/>
    <col min="5" max="5" width="12.5703125" style="39" customWidth="1"/>
    <col min="6" max="6" width="17.5703125" style="39" customWidth="1"/>
    <col min="7" max="7" width="17.7109375" style="39" customWidth="1"/>
    <col min="8" max="8" width="17.42578125" style="39" customWidth="1"/>
    <col min="9" max="9" width="14.85546875" style="39" customWidth="1"/>
    <col min="10" max="10" width="11" style="39" customWidth="1"/>
    <col min="11" max="11" width="34.7109375" style="39" customWidth="1"/>
    <col min="12" max="12" width="14.7109375" style="39" customWidth="1"/>
    <col min="13" max="13" width="15.140625" style="39" customWidth="1"/>
    <col min="14" max="14" width="8.85546875" style="39"/>
    <col min="15" max="15" width="17.5703125" style="39" customWidth="1"/>
    <col min="16" max="16" width="24.7109375" style="39" customWidth="1"/>
    <col min="17" max="16384" width="8.85546875" style="39"/>
  </cols>
  <sheetData>
    <row r="1" spans="1:13" ht="49.5" customHeight="1" x14ac:dyDescent="0.3">
      <c r="B1" s="296" t="s">
        <v>1710</v>
      </c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</row>
    <row r="2" spans="1:13" x14ac:dyDescent="0.25">
      <c r="D2" s="151"/>
      <c r="E2" s="151"/>
      <c r="F2" s="151"/>
      <c r="G2" s="151"/>
      <c r="H2" s="151"/>
      <c r="I2" s="151"/>
    </row>
    <row r="3" spans="1:13" ht="18.75" x14ac:dyDescent="0.3">
      <c r="F3" s="339"/>
      <c r="G3" s="339"/>
      <c r="H3" s="339"/>
      <c r="I3" s="151"/>
      <c r="M3" s="152" t="s">
        <v>16</v>
      </c>
    </row>
    <row r="4" spans="1:13" x14ac:dyDescent="0.25">
      <c r="M4" s="39" t="s">
        <v>1711</v>
      </c>
    </row>
    <row r="5" spans="1:13" ht="18.75" x14ac:dyDescent="0.3">
      <c r="A5" s="275"/>
      <c r="B5" s="337" t="s">
        <v>1407</v>
      </c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8"/>
    </row>
    <row r="6" spans="1:13" ht="70.150000000000006" customHeight="1" x14ac:dyDescent="0.25">
      <c r="A6" s="308"/>
      <c r="B6" s="341" t="s">
        <v>0</v>
      </c>
      <c r="C6" s="343" t="s">
        <v>1</v>
      </c>
      <c r="D6" s="343" t="s">
        <v>2</v>
      </c>
      <c r="E6" s="343" t="s">
        <v>3</v>
      </c>
      <c r="F6" s="349" t="s">
        <v>4</v>
      </c>
      <c r="G6" s="350"/>
      <c r="H6" s="351"/>
      <c r="I6" s="343" t="s">
        <v>5</v>
      </c>
      <c r="J6" s="343" t="s">
        <v>6</v>
      </c>
      <c r="K6" s="343" t="s">
        <v>7</v>
      </c>
      <c r="L6" s="343" t="s">
        <v>8</v>
      </c>
      <c r="M6" s="343" t="s">
        <v>9</v>
      </c>
    </row>
    <row r="7" spans="1:13" ht="58.15" customHeight="1" x14ac:dyDescent="0.25">
      <c r="A7" s="309"/>
      <c r="B7" s="342"/>
      <c r="C7" s="344"/>
      <c r="D7" s="344"/>
      <c r="E7" s="344"/>
      <c r="F7" s="104" t="s">
        <v>18</v>
      </c>
      <c r="G7" s="104" t="s">
        <v>43</v>
      </c>
      <c r="H7" s="104" t="s">
        <v>20</v>
      </c>
      <c r="I7" s="344"/>
      <c r="J7" s="344"/>
      <c r="K7" s="344"/>
      <c r="L7" s="344"/>
      <c r="M7" s="344"/>
    </row>
    <row r="8" spans="1:13" x14ac:dyDescent="0.25">
      <c r="A8" s="310"/>
      <c r="B8" s="352" t="s">
        <v>171</v>
      </c>
      <c r="C8" s="352"/>
      <c r="D8" s="352"/>
      <c r="E8" s="352"/>
      <c r="F8" s="352"/>
      <c r="G8" s="352"/>
      <c r="H8" s="352"/>
      <c r="I8" s="352"/>
      <c r="J8" s="352"/>
      <c r="K8" s="352"/>
      <c r="L8" s="352"/>
      <c r="M8" s="353"/>
    </row>
    <row r="9" spans="1:13" x14ac:dyDescent="0.25">
      <c r="A9" s="275"/>
      <c r="B9" s="270">
        <v>1</v>
      </c>
      <c r="C9" s="153">
        <v>2</v>
      </c>
      <c r="D9" s="153">
        <v>3</v>
      </c>
      <c r="E9" s="153">
        <v>4</v>
      </c>
      <c r="F9" s="153">
        <v>5</v>
      </c>
      <c r="G9" s="153">
        <v>6</v>
      </c>
      <c r="H9" s="153">
        <v>7</v>
      </c>
      <c r="I9" s="153">
        <v>8</v>
      </c>
      <c r="J9" s="153">
        <v>9</v>
      </c>
      <c r="K9" s="153">
        <v>10</v>
      </c>
      <c r="L9" s="153">
        <v>11</v>
      </c>
      <c r="M9" s="153">
        <v>12</v>
      </c>
    </row>
    <row r="10" spans="1:13" ht="202.5" customHeight="1" x14ac:dyDescent="0.25">
      <c r="A10" s="275">
        <v>1</v>
      </c>
      <c r="B10" s="271" t="s">
        <v>257</v>
      </c>
      <c r="C10" s="23" t="s">
        <v>277</v>
      </c>
      <c r="D10" s="23" t="s">
        <v>1117</v>
      </c>
      <c r="E10" s="23" t="s">
        <v>602</v>
      </c>
      <c r="F10" s="51">
        <v>929758.04</v>
      </c>
      <c r="G10" s="51">
        <v>477522.3</v>
      </c>
      <c r="H10" s="51">
        <f>F10-G10</f>
        <v>452235.74000000005</v>
      </c>
      <c r="I10" s="26">
        <v>5707119</v>
      </c>
      <c r="J10" s="154">
        <v>39006</v>
      </c>
      <c r="K10" s="155" t="s">
        <v>1032</v>
      </c>
      <c r="L10" s="28" t="s">
        <v>608</v>
      </c>
      <c r="M10" s="26"/>
    </row>
    <row r="11" spans="1:13" ht="83.25" customHeight="1" x14ac:dyDescent="0.25">
      <c r="A11" s="275">
        <v>2</v>
      </c>
      <c r="B11" s="272" t="s">
        <v>597</v>
      </c>
      <c r="C11" s="24" t="s">
        <v>598</v>
      </c>
      <c r="D11" s="24" t="s">
        <v>1118</v>
      </c>
      <c r="E11" s="24" t="s">
        <v>599</v>
      </c>
      <c r="F11" s="25">
        <v>168930</v>
      </c>
      <c r="G11" s="25">
        <v>168930</v>
      </c>
      <c r="H11" s="25">
        <f>F11-G11</f>
        <v>0</v>
      </c>
      <c r="I11" s="26">
        <v>4242628.51</v>
      </c>
      <c r="J11" s="27">
        <v>44411</v>
      </c>
      <c r="K11" s="155" t="s">
        <v>1303</v>
      </c>
      <c r="L11" s="28" t="s">
        <v>608</v>
      </c>
      <c r="M11" s="29"/>
    </row>
    <row r="12" spans="1:13" ht="70.5" customHeight="1" x14ac:dyDescent="0.25">
      <c r="A12" s="275">
        <v>3</v>
      </c>
      <c r="B12" s="272" t="s">
        <v>1302</v>
      </c>
      <c r="C12" s="24" t="s">
        <v>600</v>
      </c>
      <c r="D12" s="24" t="s">
        <v>1119</v>
      </c>
      <c r="E12" s="24" t="s">
        <v>1120</v>
      </c>
      <c r="F12" s="25">
        <v>6964</v>
      </c>
      <c r="G12" s="25">
        <v>6964</v>
      </c>
      <c r="H12" s="25">
        <f>F12-G12</f>
        <v>0</v>
      </c>
      <c r="I12" s="26">
        <v>1720055.73</v>
      </c>
      <c r="J12" s="27">
        <v>44411</v>
      </c>
      <c r="K12" s="155" t="s">
        <v>1303</v>
      </c>
      <c r="L12" s="28" t="s">
        <v>608</v>
      </c>
      <c r="M12" s="29"/>
    </row>
    <row r="13" spans="1:13" ht="72.75" customHeight="1" x14ac:dyDescent="0.25">
      <c r="A13" s="275">
        <v>4</v>
      </c>
      <c r="B13" s="272" t="s">
        <v>1476</v>
      </c>
      <c r="C13" s="24" t="s">
        <v>1477</v>
      </c>
      <c r="D13" s="24" t="s">
        <v>1479</v>
      </c>
      <c r="E13" s="24" t="s">
        <v>1478</v>
      </c>
      <c r="F13" s="25">
        <v>3800000</v>
      </c>
      <c r="G13" s="25">
        <v>119462.99</v>
      </c>
      <c r="H13" s="25">
        <f>F13-G13</f>
        <v>3680537.01</v>
      </c>
      <c r="I13" s="66"/>
      <c r="J13" s="59">
        <v>45289</v>
      </c>
      <c r="K13" s="155" t="s">
        <v>1480</v>
      </c>
      <c r="L13" s="28" t="s">
        <v>608</v>
      </c>
      <c r="M13" s="29"/>
    </row>
    <row r="14" spans="1:13" ht="60.75" customHeight="1" x14ac:dyDescent="0.25">
      <c r="A14" s="275">
        <v>5</v>
      </c>
      <c r="B14" s="272" t="s">
        <v>1481</v>
      </c>
      <c r="C14" s="24" t="s">
        <v>1477</v>
      </c>
      <c r="D14" s="24" t="s">
        <v>1119</v>
      </c>
      <c r="E14" s="24" t="s">
        <v>1482</v>
      </c>
      <c r="F14" s="25">
        <v>10200000</v>
      </c>
      <c r="G14" s="25">
        <v>326625</v>
      </c>
      <c r="H14" s="25">
        <f>F14-G14</f>
        <v>9873375</v>
      </c>
      <c r="I14" s="66"/>
      <c r="J14" s="59">
        <v>45289</v>
      </c>
      <c r="K14" s="155" t="s">
        <v>1480</v>
      </c>
      <c r="L14" s="28" t="s">
        <v>608</v>
      </c>
      <c r="M14" s="29"/>
    </row>
    <row r="15" spans="1:13" s="98" customFormat="1" ht="15.75" x14ac:dyDescent="0.25">
      <c r="A15" s="276"/>
      <c r="B15" s="347" t="s">
        <v>170</v>
      </c>
      <c r="C15" s="348"/>
      <c r="D15" s="348"/>
      <c r="E15" s="348"/>
      <c r="F15" s="156">
        <f>SUM(F10:F14)</f>
        <v>15105652.039999999</v>
      </c>
      <c r="G15" s="156">
        <f t="shared" ref="G15:H15" si="0">SUM(G10:G14)</f>
        <v>1099504.29</v>
      </c>
      <c r="H15" s="156">
        <f t="shared" si="0"/>
        <v>14006147.75</v>
      </c>
      <c r="I15" s="157"/>
      <c r="J15" s="157"/>
      <c r="K15" s="158"/>
      <c r="L15" s="157"/>
      <c r="M15" s="157"/>
    </row>
    <row r="16" spans="1:13" ht="18.75" x14ac:dyDescent="0.3">
      <c r="A16" s="275"/>
      <c r="B16" s="340" t="s">
        <v>1408</v>
      </c>
      <c r="C16" s="340"/>
      <c r="D16" s="340"/>
      <c r="E16" s="340"/>
      <c r="F16" s="340"/>
      <c r="G16" s="340"/>
      <c r="H16" s="340"/>
      <c r="I16" s="340"/>
      <c r="J16" s="340"/>
      <c r="K16" s="340"/>
      <c r="L16" s="340"/>
      <c r="M16" s="340"/>
    </row>
    <row r="17" spans="1:13" ht="28.15" customHeight="1" x14ac:dyDescent="0.25">
      <c r="A17" s="308"/>
      <c r="B17" s="351" t="s">
        <v>0</v>
      </c>
      <c r="C17" s="314" t="s">
        <v>1</v>
      </c>
      <c r="D17" s="314" t="s">
        <v>2</v>
      </c>
      <c r="E17" s="314" t="s">
        <v>3</v>
      </c>
      <c r="F17" s="314" t="s">
        <v>4</v>
      </c>
      <c r="G17" s="314"/>
      <c r="H17" s="324"/>
      <c r="I17" s="314" t="s">
        <v>5</v>
      </c>
      <c r="J17" s="314" t="s">
        <v>6</v>
      </c>
      <c r="K17" s="314" t="s">
        <v>7</v>
      </c>
      <c r="L17" s="314" t="s">
        <v>8</v>
      </c>
      <c r="M17" s="314" t="s">
        <v>9</v>
      </c>
    </row>
    <row r="18" spans="1:13" ht="84.75" customHeight="1" x14ac:dyDescent="0.25">
      <c r="A18" s="310"/>
      <c r="B18" s="351"/>
      <c r="C18" s="314"/>
      <c r="D18" s="314"/>
      <c r="E18" s="314"/>
      <c r="F18" s="104" t="s">
        <v>18</v>
      </c>
      <c r="G18" s="104" t="s">
        <v>43</v>
      </c>
      <c r="H18" s="104" t="s">
        <v>20</v>
      </c>
      <c r="I18" s="314"/>
      <c r="J18" s="314"/>
      <c r="K18" s="314"/>
      <c r="L18" s="314"/>
      <c r="M18" s="314"/>
    </row>
    <row r="19" spans="1:13" ht="16.149999999999999" customHeight="1" x14ac:dyDescent="0.25">
      <c r="A19" s="275"/>
      <c r="B19" s="273">
        <v>1</v>
      </c>
      <c r="C19" s="32">
        <v>2</v>
      </c>
      <c r="D19" s="32">
        <v>3</v>
      </c>
      <c r="E19" s="32">
        <v>4</v>
      </c>
      <c r="F19" s="32">
        <v>5</v>
      </c>
      <c r="G19" s="32">
        <v>6</v>
      </c>
      <c r="H19" s="32">
        <v>7</v>
      </c>
      <c r="I19" s="32">
        <v>8</v>
      </c>
      <c r="J19" s="32">
        <v>9</v>
      </c>
      <c r="K19" s="32">
        <v>10</v>
      </c>
      <c r="L19" s="32">
        <v>11</v>
      </c>
      <c r="M19" s="32">
        <v>12</v>
      </c>
    </row>
    <row r="20" spans="1:13" ht="15.75" x14ac:dyDescent="0.25">
      <c r="A20" s="275"/>
      <c r="B20" s="315" t="s">
        <v>975</v>
      </c>
      <c r="C20" s="315"/>
      <c r="D20" s="315"/>
      <c r="E20" s="315"/>
      <c r="F20" s="315"/>
      <c r="G20" s="315"/>
      <c r="H20" s="315"/>
      <c r="I20" s="315"/>
      <c r="J20" s="315"/>
      <c r="K20" s="315"/>
      <c r="L20" s="315"/>
      <c r="M20" s="316"/>
    </row>
    <row r="21" spans="1:13" ht="130.15" customHeight="1" x14ac:dyDescent="0.25">
      <c r="A21" s="275">
        <v>6</v>
      </c>
      <c r="B21" s="274" t="s">
        <v>173</v>
      </c>
      <c r="C21" s="23" t="s">
        <v>172</v>
      </c>
      <c r="D21" s="30" t="s">
        <v>606</v>
      </c>
      <c r="E21" s="30" t="s">
        <v>607</v>
      </c>
      <c r="F21" s="25">
        <v>26813862</v>
      </c>
      <c r="G21" s="31">
        <v>20728739.640000001</v>
      </c>
      <c r="H21" s="25">
        <f>F21-G21</f>
        <v>6085122.3599999994</v>
      </c>
      <c r="I21" s="25">
        <v>48846375.710000001</v>
      </c>
      <c r="J21" s="27">
        <v>39014</v>
      </c>
      <c r="K21" s="28" t="s">
        <v>727</v>
      </c>
      <c r="L21" s="28" t="s">
        <v>608</v>
      </c>
      <c r="M21" s="26"/>
    </row>
    <row r="22" spans="1:13" ht="132.75" x14ac:dyDescent="0.25">
      <c r="A22" s="275">
        <v>7</v>
      </c>
      <c r="B22" s="274" t="s">
        <v>173</v>
      </c>
      <c r="C22" s="23" t="s">
        <v>174</v>
      </c>
      <c r="D22" s="30" t="s">
        <v>609</v>
      </c>
      <c r="E22" s="30" t="s">
        <v>610</v>
      </c>
      <c r="F22" s="25">
        <v>2837207.97</v>
      </c>
      <c r="G22" s="31">
        <v>1966387.06</v>
      </c>
      <c r="H22" s="25">
        <f t="shared" ref="H22:H23" si="1">F22-G22</f>
        <v>870820.91000000015</v>
      </c>
      <c r="I22" s="25">
        <v>13952675.75</v>
      </c>
      <c r="J22" s="27">
        <v>39014</v>
      </c>
      <c r="K22" s="28" t="s">
        <v>611</v>
      </c>
      <c r="L22" s="28" t="s">
        <v>608</v>
      </c>
      <c r="M22" s="26"/>
    </row>
    <row r="23" spans="1:13" ht="132.75" x14ac:dyDescent="0.25">
      <c r="A23" s="275">
        <v>8</v>
      </c>
      <c r="B23" s="274" t="s">
        <v>173</v>
      </c>
      <c r="C23" s="23" t="s">
        <v>175</v>
      </c>
      <c r="D23" s="30" t="s">
        <v>612</v>
      </c>
      <c r="E23" s="30" t="s">
        <v>613</v>
      </c>
      <c r="F23" s="25">
        <v>2804515</v>
      </c>
      <c r="G23" s="31">
        <v>1603421.03</v>
      </c>
      <c r="H23" s="25">
        <f t="shared" si="1"/>
        <v>1201093.97</v>
      </c>
      <c r="I23" s="25">
        <v>25547189.27</v>
      </c>
      <c r="J23" s="27">
        <v>39014</v>
      </c>
      <c r="K23" s="28" t="s">
        <v>728</v>
      </c>
      <c r="L23" s="28" t="s">
        <v>608</v>
      </c>
      <c r="M23" s="26"/>
    </row>
    <row r="24" spans="1:13" ht="87.75" customHeight="1" x14ac:dyDescent="0.25">
      <c r="A24" s="275">
        <v>9</v>
      </c>
      <c r="B24" s="272" t="s">
        <v>615</v>
      </c>
      <c r="C24" s="23" t="s">
        <v>174</v>
      </c>
      <c r="D24" s="24"/>
      <c r="E24" s="24" t="s">
        <v>616</v>
      </c>
      <c r="F24" s="25">
        <v>47420</v>
      </c>
      <c r="G24" s="31">
        <v>14884.36</v>
      </c>
      <c r="H24" s="25">
        <f t="shared" ref="H24:H25" si="2">F24-G24</f>
        <v>32535.64</v>
      </c>
      <c r="I24" s="26"/>
      <c r="J24" s="27">
        <v>42213</v>
      </c>
      <c r="K24" s="28" t="s">
        <v>617</v>
      </c>
      <c r="L24" s="28" t="s">
        <v>608</v>
      </c>
      <c r="M24" s="29"/>
    </row>
    <row r="25" spans="1:13" ht="79.5" customHeight="1" x14ac:dyDescent="0.25">
      <c r="A25" s="275">
        <v>10</v>
      </c>
      <c r="B25" s="272" t="s">
        <v>729</v>
      </c>
      <c r="C25" s="23" t="s">
        <v>175</v>
      </c>
      <c r="D25" s="24"/>
      <c r="E25" s="24" t="s">
        <v>730</v>
      </c>
      <c r="F25" s="25">
        <v>83114.460000000006</v>
      </c>
      <c r="G25" s="25">
        <v>44328</v>
      </c>
      <c r="H25" s="25">
        <f t="shared" si="2"/>
        <v>38786.460000000006</v>
      </c>
      <c r="I25" s="26"/>
      <c r="J25" s="27">
        <v>42733</v>
      </c>
      <c r="K25" s="28" t="s">
        <v>731</v>
      </c>
      <c r="L25" s="28" t="s">
        <v>608</v>
      </c>
      <c r="M25" s="29"/>
    </row>
    <row r="26" spans="1:13" ht="27" customHeight="1" x14ac:dyDescent="0.3">
      <c r="A26" s="275"/>
      <c r="B26" s="328" t="s">
        <v>732</v>
      </c>
      <c r="C26" s="329"/>
      <c r="D26" s="329"/>
      <c r="E26" s="329"/>
      <c r="F26" s="33">
        <f>SUM(F21:F25)</f>
        <v>32586119.43</v>
      </c>
      <c r="G26" s="33">
        <f>SUM(G21:G25)</f>
        <v>24357760.09</v>
      </c>
      <c r="H26" s="33">
        <f t="shared" ref="H26" si="3">SUM(H21:H25)</f>
        <v>8228359.3399999989</v>
      </c>
      <c r="I26" s="33"/>
      <c r="J26" s="26"/>
      <c r="K26" s="26"/>
      <c r="L26" s="29"/>
      <c r="M26" s="29"/>
    </row>
    <row r="27" spans="1:13" ht="18.75" x14ac:dyDescent="0.3">
      <c r="A27" s="275"/>
      <c r="B27" s="160"/>
      <c r="C27" s="160"/>
      <c r="D27" s="160"/>
      <c r="E27" s="160"/>
      <c r="F27" s="161"/>
      <c r="G27" s="161"/>
      <c r="H27" s="161"/>
      <c r="I27" s="162"/>
      <c r="J27" s="159"/>
      <c r="K27" s="159"/>
      <c r="L27" s="163"/>
      <c r="M27" s="163"/>
    </row>
    <row r="28" spans="1:13" ht="18.75" x14ac:dyDescent="0.3">
      <c r="A28" s="275"/>
      <c r="B28" s="160"/>
      <c r="C28" s="160"/>
      <c r="D28" s="160"/>
      <c r="E28" s="160"/>
      <c r="F28" s="161"/>
      <c r="G28" s="161"/>
      <c r="H28" s="161"/>
      <c r="I28" s="162"/>
      <c r="J28" s="159"/>
      <c r="K28" s="159"/>
      <c r="L28" s="163"/>
      <c r="M28" s="163"/>
    </row>
    <row r="29" spans="1:13" ht="20.25" x14ac:dyDescent="0.25">
      <c r="A29" s="275"/>
      <c r="B29" s="322" t="s">
        <v>601</v>
      </c>
      <c r="C29" s="322"/>
      <c r="D29" s="322"/>
      <c r="E29" s="322"/>
      <c r="F29" s="322"/>
      <c r="G29" s="322"/>
      <c r="H29" s="322"/>
      <c r="I29" s="322"/>
      <c r="J29" s="322"/>
      <c r="K29" s="322"/>
      <c r="L29" s="322"/>
      <c r="M29" s="323"/>
    </row>
    <row r="30" spans="1:13" ht="18.75" x14ac:dyDescent="0.3">
      <c r="A30" s="275"/>
      <c r="B30" s="320" t="s">
        <v>1409</v>
      </c>
      <c r="C30" s="320"/>
      <c r="D30" s="320"/>
      <c r="E30" s="320"/>
      <c r="F30" s="320"/>
      <c r="G30" s="320"/>
      <c r="H30" s="320"/>
      <c r="I30" s="320"/>
      <c r="J30" s="320"/>
      <c r="K30" s="320"/>
      <c r="L30" s="320"/>
      <c r="M30" s="321"/>
    </row>
    <row r="31" spans="1:13" x14ac:dyDescent="0.25">
      <c r="A31" s="308"/>
      <c r="B31" s="318" t="s">
        <v>0</v>
      </c>
      <c r="C31" s="325" t="s">
        <v>279</v>
      </c>
      <c r="D31" s="325" t="s">
        <v>2</v>
      </c>
      <c r="E31" s="317" t="s">
        <v>3</v>
      </c>
      <c r="F31" s="311" t="s">
        <v>4</v>
      </c>
      <c r="G31" s="312"/>
      <c r="H31" s="313"/>
      <c r="I31" s="317" t="s">
        <v>5</v>
      </c>
      <c r="J31" s="317" t="s">
        <v>6</v>
      </c>
      <c r="K31" s="317" t="s">
        <v>7</v>
      </c>
      <c r="L31" s="317" t="s">
        <v>8</v>
      </c>
      <c r="M31" s="327" t="s">
        <v>9</v>
      </c>
    </row>
    <row r="32" spans="1:13" ht="128.44999999999999" customHeight="1" x14ac:dyDescent="0.25">
      <c r="A32" s="310"/>
      <c r="B32" s="319"/>
      <c r="C32" s="326"/>
      <c r="D32" s="326"/>
      <c r="E32" s="317"/>
      <c r="F32" s="237" t="s">
        <v>18</v>
      </c>
      <c r="G32" s="237" t="s">
        <v>43</v>
      </c>
      <c r="H32" s="237" t="s">
        <v>20</v>
      </c>
      <c r="I32" s="317"/>
      <c r="J32" s="317"/>
      <c r="K32" s="317"/>
      <c r="L32" s="317"/>
      <c r="M32" s="327"/>
    </row>
    <row r="33" spans="1:17" x14ac:dyDescent="0.25">
      <c r="A33" s="275"/>
      <c r="B33" s="278">
        <v>1</v>
      </c>
      <c r="C33" s="49">
        <v>2</v>
      </c>
      <c r="D33" s="49">
        <v>3</v>
      </c>
      <c r="E33" s="49">
        <v>4</v>
      </c>
      <c r="F33" s="49">
        <v>5</v>
      </c>
      <c r="G33" s="49">
        <v>6</v>
      </c>
      <c r="H33" s="49">
        <v>7</v>
      </c>
      <c r="I33" s="49">
        <v>8</v>
      </c>
      <c r="J33" s="49">
        <v>9</v>
      </c>
      <c r="K33" s="49">
        <v>10</v>
      </c>
      <c r="L33" s="49">
        <v>11</v>
      </c>
      <c r="M33" s="32">
        <v>12</v>
      </c>
    </row>
    <row r="34" spans="1:17" ht="72.75" x14ac:dyDescent="0.25">
      <c r="A34" s="275"/>
      <c r="B34" s="277" t="s">
        <v>924</v>
      </c>
      <c r="C34" s="45" t="s">
        <v>1018</v>
      </c>
      <c r="D34" s="45" t="s">
        <v>935</v>
      </c>
      <c r="E34" s="47" t="s">
        <v>855</v>
      </c>
      <c r="F34" s="40">
        <v>877849.4</v>
      </c>
      <c r="G34" s="40">
        <v>0</v>
      </c>
      <c r="H34" s="40">
        <f>F34-G34</f>
        <v>877849.4</v>
      </c>
      <c r="I34" s="45">
        <v>1004854.41</v>
      </c>
      <c r="J34" s="44">
        <v>41648</v>
      </c>
      <c r="K34" s="47" t="s">
        <v>929</v>
      </c>
      <c r="L34" s="48" t="s">
        <v>608</v>
      </c>
      <c r="M34" s="32"/>
    </row>
    <row r="35" spans="1:17" ht="72.75" x14ac:dyDescent="0.25">
      <c r="A35" s="275"/>
      <c r="B35" s="277" t="s">
        <v>925</v>
      </c>
      <c r="C35" s="45" t="s">
        <v>928</v>
      </c>
      <c r="D35" s="45" t="s">
        <v>927</v>
      </c>
      <c r="E35" s="47" t="s">
        <v>922</v>
      </c>
      <c r="F35" s="40">
        <v>243399.5</v>
      </c>
      <c r="G35" s="40">
        <v>0</v>
      </c>
      <c r="H35" s="40">
        <f t="shared" ref="H35:H46" si="4">F35-G35</f>
        <v>243399.5</v>
      </c>
      <c r="I35" s="45">
        <v>324237.14</v>
      </c>
      <c r="J35" s="44">
        <v>41648</v>
      </c>
      <c r="K35" s="47" t="s">
        <v>929</v>
      </c>
      <c r="L35" s="48" t="s">
        <v>608</v>
      </c>
      <c r="M35" s="32"/>
    </row>
    <row r="36" spans="1:17" ht="72.75" x14ac:dyDescent="0.25">
      <c r="A36" s="281"/>
      <c r="B36" s="277" t="s">
        <v>926</v>
      </c>
      <c r="C36" s="45" t="s">
        <v>928</v>
      </c>
      <c r="D36" s="45" t="s">
        <v>930</v>
      </c>
      <c r="E36" s="47" t="s">
        <v>923</v>
      </c>
      <c r="F36" s="40">
        <v>28044</v>
      </c>
      <c r="G36" s="40">
        <v>0</v>
      </c>
      <c r="H36" s="40">
        <f t="shared" si="4"/>
        <v>28044</v>
      </c>
      <c r="I36" s="45">
        <v>113452.06</v>
      </c>
      <c r="J36" s="44">
        <v>41648</v>
      </c>
      <c r="K36" s="47" t="s">
        <v>929</v>
      </c>
      <c r="L36" s="48" t="s">
        <v>608</v>
      </c>
      <c r="M36" s="49"/>
    </row>
    <row r="37" spans="1:17" ht="147.75" customHeight="1" x14ac:dyDescent="0.25">
      <c r="A37" s="275"/>
      <c r="B37" s="277" t="s">
        <v>1397</v>
      </c>
      <c r="C37" s="45" t="s">
        <v>179</v>
      </c>
      <c r="D37" s="45"/>
      <c r="E37" s="47" t="s">
        <v>281</v>
      </c>
      <c r="F37" s="40">
        <v>134521</v>
      </c>
      <c r="G37" s="40">
        <v>24589.48</v>
      </c>
      <c r="H37" s="40">
        <f t="shared" si="4"/>
        <v>109931.52</v>
      </c>
      <c r="I37" s="45"/>
      <c r="J37" s="226">
        <v>39006</v>
      </c>
      <c r="K37" s="47" t="s">
        <v>733</v>
      </c>
      <c r="L37" s="48" t="s">
        <v>608</v>
      </c>
      <c r="M37" s="32"/>
    </row>
    <row r="38" spans="1:17" ht="121.5" customHeight="1" x14ac:dyDescent="0.25">
      <c r="A38" s="275"/>
      <c r="B38" s="277" t="s">
        <v>1396</v>
      </c>
      <c r="C38" s="45" t="s">
        <v>1128</v>
      </c>
      <c r="D38" s="45"/>
      <c r="E38" s="47" t="s">
        <v>1127</v>
      </c>
      <c r="F38" s="40">
        <v>849063</v>
      </c>
      <c r="G38" s="40">
        <v>155200.56</v>
      </c>
      <c r="H38" s="40">
        <f t="shared" si="4"/>
        <v>693862.44</v>
      </c>
      <c r="I38" s="45"/>
      <c r="J38" s="226">
        <v>39006</v>
      </c>
      <c r="K38" s="47" t="s">
        <v>725</v>
      </c>
      <c r="L38" s="48" t="s">
        <v>608</v>
      </c>
      <c r="M38" s="32"/>
    </row>
    <row r="39" spans="1:17" ht="60" customHeight="1" x14ac:dyDescent="0.25">
      <c r="A39" s="275"/>
      <c r="B39" s="279" t="s">
        <v>233</v>
      </c>
      <c r="C39" s="229" t="s">
        <v>1145</v>
      </c>
      <c r="D39" s="67"/>
      <c r="E39" s="102" t="s">
        <v>1144</v>
      </c>
      <c r="F39" s="67">
        <v>658150.07999999996</v>
      </c>
      <c r="G39" s="67">
        <v>0</v>
      </c>
      <c r="H39" s="40">
        <f t="shared" si="4"/>
        <v>658150.07999999996</v>
      </c>
      <c r="I39" s="67"/>
      <c r="J39" s="230">
        <v>39010</v>
      </c>
      <c r="K39" s="47" t="s">
        <v>604</v>
      </c>
      <c r="L39" s="48" t="s">
        <v>608</v>
      </c>
      <c r="M39" s="32"/>
    </row>
    <row r="40" spans="1:17" ht="80.45" customHeight="1" x14ac:dyDescent="0.25">
      <c r="A40" s="275"/>
      <c r="B40" s="279" t="s">
        <v>233</v>
      </c>
      <c r="C40" s="229" t="s">
        <v>376</v>
      </c>
      <c r="D40" s="67"/>
      <c r="E40" s="102" t="s">
        <v>377</v>
      </c>
      <c r="F40" s="67">
        <v>221077.44</v>
      </c>
      <c r="G40" s="67">
        <v>0</v>
      </c>
      <c r="H40" s="40">
        <f t="shared" si="4"/>
        <v>221077.44</v>
      </c>
      <c r="I40" s="67"/>
      <c r="J40" s="230">
        <v>39010</v>
      </c>
      <c r="K40" s="47" t="s">
        <v>1011</v>
      </c>
      <c r="L40" s="48" t="s">
        <v>608</v>
      </c>
      <c r="M40" s="32"/>
    </row>
    <row r="41" spans="1:17" ht="72.75" x14ac:dyDescent="0.25">
      <c r="A41" s="275"/>
      <c r="B41" s="279" t="s">
        <v>234</v>
      </c>
      <c r="C41" s="229" t="s">
        <v>378</v>
      </c>
      <c r="D41" s="67"/>
      <c r="E41" s="102"/>
      <c r="F41" s="67">
        <v>20000</v>
      </c>
      <c r="G41" s="67">
        <v>0</v>
      </c>
      <c r="H41" s="40">
        <f t="shared" si="4"/>
        <v>20000</v>
      </c>
      <c r="I41" s="67"/>
      <c r="J41" s="230">
        <v>39010</v>
      </c>
      <c r="K41" s="47" t="s">
        <v>604</v>
      </c>
      <c r="L41" s="48" t="s">
        <v>608</v>
      </c>
      <c r="M41" s="32"/>
    </row>
    <row r="42" spans="1:17" ht="72.75" x14ac:dyDescent="0.25">
      <c r="A42" s="275"/>
      <c r="B42" s="279" t="s">
        <v>234</v>
      </c>
      <c r="C42" s="229" t="s">
        <v>235</v>
      </c>
      <c r="D42" s="67"/>
      <c r="E42" s="102"/>
      <c r="F42" s="67">
        <v>20000</v>
      </c>
      <c r="G42" s="67">
        <v>0</v>
      </c>
      <c r="H42" s="40">
        <f t="shared" si="4"/>
        <v>20000</v>
      </c>
      <c r="I42" s="67"/>
      <c r="J42" s="230">
        <v>39010</v>
      </c>
      <c r="K42" s="47" t="s">
        <v>604</v>
      </c>
      <c r="L42" s="48" t="s">
        <v>608</v>
      </c>
      <c r="M42" s="32"/>
    </row>
    <row r="43" spans="1:17" ht="72.75" x14ac:dyDescent="0.25">
      <c r="A43" s="275"/>
      <c r="B43" s="279" t="s">
        <v>234</v>
      </c>
      <c r="C43" s="229" t="s">
        <v>192</v>
      </c>
      <c r="D43" s="67"/>
      <c r="E43" s="102"/>
      <c r="F43" s="67">
        <v>20000</v>
      </c>
      <c r="G43" s="67">
        <v>0</v>
      </c>
      <c r="H43" s="40">
        <f t="shared" si="4"/>
        <v>20000</v>
      </c>
      <c r="I43" s="67"/>
      <c r="J43" s="230">
        <v>39010</v>
      </c>
      <c r="K43" s="47" t="s">
        <v>604</v>
      </c>
      <c r="L43" s="48" t="s">
        <v>608</v>
      </c>
      <c r="M43" s="32"/>
    </row>
    <row r="44" spans="1:17" ht="72.75" x14ac:dyDescent="0.25">
      <c r="A44" s="275"/>
      <c r="B44" s="279" t="s">
        <v>382</v>
      </c>
      <c r="C44" s="229" t="s">
        <v>237</v>
      </c>
      <c r="D44" s="67" t="s">
        <v>1130</v>
      </c>
      <c r="E44" s="102" t="s">
        <v>1131</v>
      </c>
      <c r="F44" s="67">
        <v>1</v>
      </c>
      <c r="G44" s="67">
        <v>1</v>
      </c>
      <c r="H44" s="40">
        <f t="shared" si="4"/>
        <v>0</v>
      </c>
      <c r="I44" s="67"/>
      <c r="J44" s="230">
        <v>39010</v>
      </c>
      <c r="K44" s="47" t="s">
        <v>604</v>
      </c>
      <c r="L44" s="48" t="s">
        <v>608</v>
      </c>
      <c r="M44" s="32"/>
    </row>
    <row r="45" spans="1:17" ht="54" customHeight="1" x14ac:dyDescent="0.25">
      <c r="A45" s="275"/>
      <c r="B45" s="279" t="s">
        <v>1709</v>
      </c>
      <c r="C45" s="229"/>
      <c r="D45" s="67"/>
      <c r="E45" s="102"/>
      <c r="F45" s="67">
        <v>228000</v>
      </c>
      <c r="G45" s="67">
        <v>0</v>
      </c>
      <c r="H45" s="40">
        <f t="shared" ref="H45" si="5">F45-G45</f>
        <v>228000</v>
      </c>
      <c r="I45" s="67"/>
      <c r="J45" s="230">
        <v>41540</v>
      </c>
      <c r="K45" s="47" t="s">
        <v>604</v>
      </c>
      <c r="L45" s="48" t="s">
        <v>608</v>
      </c>
      <c r="M45" s="32"/>
    </row>
    <row r="46" spans="1:17" ht="72.75" x14ac:dyDescent="0.25">
      <c r="A46" s="275"/>
      <c r="B46" s="280" t="s">
        <v>382</v>
      </c>
      <c r="C46" s="229" t="s">
        <v>383</v>
      </c>
      <c r="D46" s="67"/>
      <c r="E46" s="102" t="s">
        <v>384</v>
      </c>
      <c r="F46" s="67">
        <v>1</v>
      </c>
      <c r="G46" s="67">
        <v>1</v>
      </c>
      <c r="H46" s="40">
        <f t="shared" si="4"/>
        <v>0</v>
      </c>
      <c r="I46" s="67"/>
      <c r="J46" s="230">
        <v>39010</v>
      </c>
      <c r="K46" s="47" t="s">
        <v>604</v>
      </c>
      <c r="L46" s="48" t="s">
        <v>608</v>
      </c>
      <c r="M46" s="32"/>
    </row>
    <row r="47" spans="1:17" s="98" customFormat="1" ht="15.75" x14ac:dyDescent="0.25">
      <c r="A47" s="276"/>
      <c r="B47" s="345" t="s">
        <v>167</v>
      </c>
      <c r="C47" s="345"/>
      <c r="D47" s="345"/>
      <c r="E47" s="346"/>
      <c r="F47" s="222">
        <f>SUM(F34:F46)</f>
        <v>3300106.42</v>
      </c>
      <c r="G47" s="222">
        <f>SUM(G34:G46)</f>
        <v>179792.04</v>
      </c>
      <c r="H47" s="222">
        <f>SUM(H34:H46)</f>
        <v>3120314.38</v>
      </c>
      <c r="I47" s="282"/>
      <c r="J47" s="282"/>
      <c r="K47" s="283"/>
      <c r="L47" s="284"/>
      <c r="M47" s="97"/>
      <c r="O47" s="98">
        <v>6456878.7199999997</v>
      </c>
      <c r="P47" s="98">
        <v>179801.04</v>
      </c>
      <c r="Q47" s="98">
        <v>6277077.6799999997</v>
      </c>
    </row>
    <row r="48" spans="1:17" s="98" customFormat="1" ht="19.149999999999999" customHeight="1" x14ac:dyDescent="0.25">
      <c r="A48" s="276"/>
      <c r="B48" s="333" t="s">
        <v>1122</v>
      </c>
      <c r="C48" s="334"/>
      <c r="D48" s="334"/>
      <c r="E48" s="334"/>
      <c r="F48" s="33">
        <f>F47</f>
        <v>3300106.42</v>
      </c>
      <c r="G48" s="33">
        <f>G47</f>
        <v>179792.04</v>
      </c>
      <c r="H48" s="33">
        <f>F48-G48</f>
        <v>3120314.38</v>
      </c>
      <c r="I48" s="60"/>
      <c r="J48" s="61"/>
      <c r="K48" s="62"/>
      <c r="L48" s="62"/>
      <c r="M48" s="62"/>
    </row>
    <row r="49" spans="1:13" ht="24.6" customHeight="1" x14ac:dyDescent="0.25">
      <c r="A49" s="275"/>
      <c r="B49" s="285" t="s">
        <v>1708</v>
      </c>
      <c r="C49" s="286"/>
      <c r="D49" s="286"/>
      <c r="E49" s="286"/>
      <c r="F49" s="287">
        <f>F15+F26+F48</f>
        <v>50991877.890000001</v>
      </c>
      <c r="G49" s="287">
        <f>G15+G26+G48</f>
        <v>25637056.419999998</v>
      </c>
      <c r="H49" s="287">
        <f>H15+H26+H48</f>
        <v>25354821.469999999</v>
      </c>
      <c r="I49" s="287"/>
      <c r="J49" s="287"/>
      <c r="K49" s="286"/>
      <c r="L49" s="183"/>
      <c r="M49" s="168"/>
    </row>
    <row r="50" spans="1:13" x14ac:dyDescent="0.25">
      <c r="L50" s="167"/>
      <c r="M50" s="167"/>
    </row>
    <row r="52" spans="1:13" s="171" customFormat="1" ht="48" customHeight="1" x14ac:dyDescent="0.2">
      <c r="B52" s="331" t="s">
        <v>1444</v>
      </c>
      <c r="C52" s="331"/>
      <c r="D52" s="169"/>
      <c r="E52" s="169"/>
      <c r="F52" s="170" t="s">
        <v>1133</v>
      </c>
      <c r="G52" s="169"/>
      <c r="H52" s="335" t="s">
        <v>1599</v>
      </c>
      <c r="I52" s="335"/>
      <c r="J52" s="169"/>
    </row>
    <row r="53" spans="1:13" s="171" customFormat="1" ht="66.75" customHeight="1" x14ac:dyDescent="0.2">
      <c r="B53" s="331" t="s">
        <v>1609</v>
      </c>
      <c r="C53" s="331"/>
      <c r="D53" s="169"/>
      <c r="E53" s="169"/>
      <c r="F53" s="170" t="s">
        <v>1133</v>
      </c>
      <c r="G53" s="169"/>
      <c r="H53" s="335" t="s">
        <v>1474</v>
      </c>
      <c r="I53" s="335"/>
      <c r="J53" s="172"/>
    </row>
    <row r="54" spans="1:13" s="171" customFormat="1" ht="46.15" customHeight="1" x14ac:dyDescent="0.2">
      <c r="B54" s="336" t="s">
        <v>1445</v>
      </c>
      <c r="C54" s="336"/>
      <c r="D54" s="169"/>
      <c r="E54" s="169"/>
      <c r="F54" s="170" t="s">
        <v>1134</v>
      </c>
      <c r="G54" s="169"/>
      <c r="H54" s="335" t="s">
        <v>1446</v>
      </c>
      <c r="I54" s="335"/>
      <c r="J54" s="172"/>
    </row>
    <row r="55" spans="1:13" s="171" customFormat="1" ht="48" customHeight="1" x14ac:dyDescent="0.2">
      <c r="B55" s="331"/>
      <c r="C55" s="331"/>
      <c r="D55" s="169"/>
      <c r="E55" s="169"/>
      <c r="F55" s="170"/>
      <c r="G55" s="169"/>
      <c r="H55" s="335"/>
      <c r="I55" s="335"/>
      <c r="J55" s="335"/>
    </row>
    <row r="56" spans="1:13" s="171" customFormat="1" ht="46.15" customHeight="1" x14ac:dyDescent="0.2">
      <c r="B56" s="336"/>
      <c r="C56" s="336"/>
      <c r="D56" s="169"/>
      <c r="E56" s="169"/>
      <c r="F56" s="170"/>
      <c r="G56" s="169"/>
      <c r="H56" s="335"/>
      <c r="I56" s="335"/>
      <c r="J56" s="335"/>
    </row>
    <row r="57" spans="1:13" s="87" customFormat="1" ht="58.15" customHeight="1" x14ac:dyDescent="0.2">
      <c r="B57" s="332"/>
      <c r="C57" s="332"/>
      <c r="D57" s="173"/>
      <c r="E57" s="173"/>
      <c r="F57" s="173"/>
      <c r="G57" s="173"/>
      <c r="H57" s="173"/>
      <c r="I57" s="174"/>
      <c r="J57" s="173"/>
      <c r="K57" s="330"/>
      <c r="L57" s="330"/>
      <c r="M57" s="330"/>
    </row>
    <row r="58" spans="1:13" x14ac:dyDescent="0.25">
      <c r="B58" s="167"/>
      <c r="C58" s="167"/>
      <c r="D58" s="167"/>
      <c r="E58" s="167"/>
      <c r="F58" s="167"/>
      <c r="G58" s="167"/>
      <c r="H58" s="167"/>
      <c r="I58" s="175"/>
      <c r="J58" s="167"/>
      <c r="K58" s="167"/>
      <c r="L58" s="167"/>
      <c r="M58" s="167"/>
    </row>
    <row r="59" spans="1:13" x14ac:dyDescent="0.25">
      <c r="B59" s="167"/>
      <c r="C59" s="167"/>
      <c r="D59" s="167"/>
      <c r="E59" s="167"/>
      <c r="F59" s="167"/>
      <c r="G59" s="167"/>
      <c r="H59" s="167"/>
      <c r="I59" s="175"/>
      <c r="J59" s="167"/>
      <c r="K59" s="167"/>
      <c r="L59" s="167"/>
      <c r="M59" s="167"/>
    </row>
    <row r="60" spans="1:13" x14ac:dyDescent="0.25">
      <c r="B60" s="167"/>
      <c r="C60" s="167"/>
      <c r="D60" s="167"/>
      <c r="E60" s="167"/>
      <c r="F60" s="167"/>
      <c r="G60" s="167"/>
      <c r="H60" s="167"/>
      <c r="I60" s="175"/>
      <c r="J60" s="167"/>
      <c r="K60" s="167"/>
      <c r="L60" s="167"/>
      <c r="M60" s="167"/>
    </row>
    <row r="61" spans="1:13" x14ac:dyDescent="0.25">
      <c r="B61" s="167"/>
      <c r="C61" s="167"/>
      <c r="D61" s="167"/>
      <c r="E61" s="167"/>
      <c r="F61" s="167"/>
      <c r="G61" s="167"/>
      <c r="H61" s="167"/>
      <c r="I61" s="175"/>
      <c r="J61" s="167"/>
      <c r="K61" s="167"/>
      <c r="L61" s="167"/>
      <c r="M61" s="167"/>
    </row>
    <row r="62" spans="1:13" x14ac:dyDescent="0.25">
      <c r="B62" s="167"/>
      <c r="C62" s="167"/>
      <c r="D62" s="167"/>
      <c r="E62" s="167"/>
      <c r="F62" s="167"/>
      <c r="G62" s="167"/>
      <c r="H62" s="167"/>
      <c r="I62" s="175"/>
      <c r="J62" s="167"/>
      <c r="K62" s="167"/>
      <c r="L62" s="167"/>
      <c r="M62" s="167"/>
    </row>
    <row r="63" spans="1:13" x14ac:dyDescent="0.25">
      <c r="B63" s="167"/>
      <c r="C63" s="167"/>
      <c r="D63" s="167"/>
      <c r="E63" s="167"/>
      <c r="F63" s="167"/>
      <c r="G63" s="167"/>
      <c r="H63" s="167"/>
      <c r="I63" s="175"/>
      <c r="J63" s="167"/>
      <c r="K63" s="167"/>
      <c r="L63" s="167"/>
      <c r="M63" s="167"/>
    </row>
    <row r="64" spans="1:13" x14ac:dyDescent="0.25">
      <c r="B64" s="167"/>
      <c r="C64" s="167"/>
      <c r="D64" s="167"/>
      <c r="E64" s="167"/>
      <c r="F64" s="167"/>
      <c r="G64" s="167"/>
      <c r="H64" s="167"/>
      <c r="I64" s="175"/>
      <c r="J64" s="167"/>
      <c r="K64" s="167"/>
      <c r="L64" s="167"/>
      <c r="M64" s="167"/>
    </row>
    <row r="65" spans="2:13" x14ac:dyDescent="0.25">
      <c r="B65" s="167"/>
      <c r="C65" s="167"/>
      <c r="D65" s="167"/>
      <c r="E65" s="167"/>
      <c r="F65" s="167"/>
      <c r="G65" s="167"/>
      <c r="H65" s="167"/>
      <c r="I65" s="175"/>
      <c r="J65" s="167"/>
      <c r="K65" s="167"/>
      <c r="L65" s="167"/>
      <c r="M65" s="167"/>
    </row>
    <row r="66" spans="2:13" x14ac:dyDescent="0.25">
      <c r="B66" s="167"/>
      <c r="C66" s="167"/>
      <c r="D66" s="167"/>
      <c r="E66" s="167"/>
      <c r="F66" s="167"/>
      <c r="G66" s="167"/>
      <c r="H66" s="167"/>
      <c r="I66" s="175"/>
      <c r="J66" s="167"/>
      <c r="K66" s="167"/>
      <c r="L66" s="167"/>
      <c r="M66" s="167"/>
    </row>
    <row r="67" spans="2:13" x14ac:dyDescent="0.25">
      <c r="B67" s="167"/>
      <c r="C67" s="167"/>
      <c r="D67" s="167"/>
      <c r="E67" s="167"/>
      <c r="F67" s="167"/>
      <c r="G67" s="167"/>
      <c r="H67" s="167"/>
      <c r="I67" s="175"/>
      <c r="J67" s="167"/>
      <c r="K67" s="167"/>
      <c r="L67" s="167"/>
      <c r="M67" s="167"/>
    </row>
    <row r="68" spans="2:13" x14ac:dyDescent="0.25">
      <c r="B68" s="167"/>
      <c r="C68" s="167"/>
      <c r="D68" s="167"/>
      <c r="E68" s="167"/>
      <c r="F68" s="167"/>
      <c r="G68" s="167"/>
      <c r="H68" s="167"/>
      <c r="I68" s="175"/>
      <c r="J68" s="167"/>
      <c r="K68" s="167"/>
      <c r="L68" s="167"/>
      <c r="M68" s="167"/>
    </row>
    <row r="69" spans="2:13" x14ac:dyDescent="0.25">
      <c r="B69" s="167"/>
      <c r="C69" s="167"/>
      <c r="D69" s="167"/>
      <c r="E69" s="167"/>
      <c r="F69" s="167"/>
      <c r="G69" s="167"/>
      <c r="H69" s="167"/>
      <c r="I69" s="175"/>
      <c r="J69" s="167"/>
      <c r="K69" s="167"/>
      <c r="L69" s="167"/>
      <c r="M69" s="167"/>
    </row>
    <row r="70" spans="2:13" x14ac:dyDescent="0.25">
      <c r="B70" s="167"/>
      <c r="C70" s="167"/>
      <c r="D70" s="167"/>
      <c r="E70" s="167"/>
      <c r="F70" s="167"/>
      <c r="G70" s="167"/>
      <c r="H70" s="167"/>
      <c r="I70" s="167"/>
      <c r="J70" s="167"/>
      <c r="K70" s="167"/>
      <c r="L70" s="167"/>
      <c r="M70" s="167"/>
    </row>
    <row r="71" spans="2:13" x14ac:dyDescent="0.25">
      <c r="B71" s="167"/>
      <c r="C71" s="167"/>
      <c r="D71" s="167"/>
      <c r="E71" s="167"/>
      <c r="F71" s="167"/>
      <c r="G71" s="167"/>
      <c r="H71" s="167"/>
      <c r="I71" s="167"/>
      <c r="J71" s="167"/>
      <c r="K71" s="167"/>
      <c r="L71" s="167"/>
      <c r="M71" s="167"/>
    </row>
    <row r="72" spans="2:13" x14ac:dyDescent="0.25">
      <c r="B72" s="167"/>
      <c r="C72" s="167"/>
      <c r="D72" s="167"/>
      <c r="E72" s="167"/>
      <c r="F72" s="167"/>
      <c r="G72" s="167"/>
      <c r="H72" s="167"/>
      <c r="I72" s="167"/>
      <c r="J72" s="167"/>
      <c r="K72" s="167"/>
      <c r="L72" s="167"/>
      <c r="M72" s="167"/>
    </row>
    <row r="73" spans="2:13" x14ac:dyDescent="0.25">
      <c r="B73" s="167"/>
      <c r="C73" s="167"/>
      <c r="D73" s="167"/>
      <c r="E73" s="167"/>
      <c r="F73" s="167"/>
      <c r="G73" s="167"/>
      <c r="H73" s="167"/>
      <c r="I73" s="167"/>
      <c r="J73" s="167"/>
      <c r="K73" s="167"/>
      <c r="L73" s="167"/>
      <c r="M73" s="167"/>
    </row>
    <row r="74" spans="2:13" x14ac:dyDescent="0.25">
      <c r="B74" s="167"/>
      <c r="C74" s="167"/>
      <c r="D74" s="167"/>
      <c r="E74" s="167"/>
      <c r="F74" s="167"/>
      <c r="G74" s="167"/>
      <c r="H74" s="167"/>
      <c r="I74" s="167"/>
      <c r="J74" s="167"/>
      <c r="K74" s="167"/>
      <c r="L74" s="167"/>
      <c r="M74" s="167"/>
    </row>
    <row r="75" spans="2:13" x14ac:dyDescent="0.25">
      <c r="B75" s="167"/>
      <c r="C75" s="167"/>
      <c r="D75" s="167"/>
      <c r="E75" s="167"/>
      <c r="F75" s="167"/>
      <c r="G75" s="167"/>
      <c r="H75" s="167"/>
      <c r="I75" s="167"/>
      <c r="J75" s="167"/>
      <c r="K75" s="167"/>
      <c r="L75" s="167"/>
      <c r="M75" s="167"/>
    </row>
    <row r="76" spans="2:13" x14ac:dyDescent="0.25">
      <c r="B76" s="167"/>
      <c r="C76" s="167"/>
      <c r="D76" s="167"/>
      <c r="E76" s="167"/>
      <c r="F76" s="167"/>
      <c r="G76" s="167"/>
      <c r="H76" s="167"/>
      <c r="I76" s="167"/>
      <c r="J76" s="167"/>
      <c r="K76" s="167"/>
      <c r="L76" s="167"/>
      <c r="M76" s="167"/>
    </row>
    <row r="77" spans="2:13" x14ac:dyDescent="0.25">
      <c r="B77" s="167"/>
      <c r="C77" s="167"/>
      <c r="D77" s="167"/>
      <c r="E77" s="167"/>
      <c r="F77" s="167"/>
      <c r="G77" s="167"/>
      <c r="H77" s="167"/>
      <c r="I77" s="167"/>
      <c r="J77" s="167"/>
      <c r="K77" s="167"/>
      <c r="L77" s="167"/>
      <c r="M77" s="167"/>
    </row>
    <row r="78" spans="2:13" x14ac:dyDescent="0.25">
      <c r="B78" s="167"/>
      <c r="C78" s="167"/>
      <c r="D78" s="167"/>
      <c r="E78" s="167"/>
      <c r="F78" s="167"/>
      <c r="G78" s="167"/>
      <c r="H78" s="167"/>
      <c r="I78" s="167"/>
      <c r="J78" s="167"/>
      <c r="K78" s="167"/>
      <c r="L78" s="167"/>
      <c r="M78" s="167"/>
    </row>
    <row r="79" spans="2:13" x14ac:dyDescent="0.25">
      <c r="B79" s="167"/>
      <c r="C79" s="167"/>
      <c r="D79" s="167"/>
      <c r="E79" s="167"/>
      <c r="F79" s="167"/>
      <c r="G79" s="167"/>
      <c r="H79" s="167"/>
      <c r="I79" s="167"/>
      <c r="J79" s="167"/>
      <c r="K79" s="167"/>
      <c r="L79" s="167"/>
      <c r="M79" s="167"/>
    </row>
    <row r="80" spans="2:13" x14ac:dyDescent="0.25">
      <c r="B80" s="167"/>
      <c r="C80" s="167"/>
      <c r="D80" s="167"/>
      <c r="E80" s="167"/>
      <c r="F80" s="167"/>
      <c r="G80" s="167"/>
      <c r="H80" s="167"/>
      <c r="I80" s="167"/>
      <c r="J80" s="167"/>
      <c r="K80" s="167"/>
      <c r="L80" s="167"/>
      <c r="M80" s="167"/>
    </row>
    <row r="81" spans="2:13" x14ac:dyDescent="0.25">
      <c r="B81" s="167"/>
      <c r="C81" s="167"/>
      <c r="D81" s="167"/>
      <c r="E81" s="167"/>
      <c r="F81" s="167"/>
      <c r="G81" s="167"/>
      <c r="H81" s="167"/>
      <c r="I81" s="167"/>
      <c r="J81" s="167"/>
      <c r="K81" s="167"/>
      <c r="L81" s="167"/>
      <c r="M81" s="167"/>
    </row>
    <row r="82" spans="2:13" x14ac:dyDescent="0.25">
      <c r="B82" s="167"/>
      <c r="C82" s="167"/>
      <c r="D82" s="167"/>
      <c r="E82" s="167"/>
      <c r="F82" s="167"/>
      <c r="G82" s="167"/>
      <c r="H82" s="167"/>
      <c r="I82" s="167"/>
      <c r="J82" s="167"/>
      <c r="K82" s="167"/>
      <c r="L82" s="167"/>
      <c r="M82" s="167"/>
    </row>
    <row r="83" spans="2:13" x14ac:dyDescent="0.25">
      <c r="B83" s="167"/>
      <c r="C83" s="167"/>
      <c r="D83" s="167"/>
      <c r="E83" s="167"/>
      <c r="F83" s="167"/>
      <c r="G83" s="167"/>
      <c r="H83" s="167"/>
      <c r="I83" s="167"/>
      <c r="J83" s="167"/>
      <c r="K83" s="167"/>
      <c r="L83" s="167"/>
      <c r="M83" s="167"/>
    </row>
    <row r="84" spans="2:13" x14ac:dyDescent="0.25">
      <c r="B84" s="167"/>
      <c r="C84" s="167"/>
      <c r="D84" s="167"/>
      <c r="E84" s="167"/>
      <c r="F84" s="167"/>
      <c r="G84" s="167"/>
      <c r="H84" s="167"/>
      <c r="I84" s="167"/>
      <c r="J84" s="167"/>
      <c r="K84" s="167"/>
      <c r="L84" s="167"/>
      <c r="M84" s="167"/>
    </row>
    <row r="85" spans="2:13" x14ac:dyDescent="0.25">
      <c r="B85" s="167"/>
      <c r="C85" s="167"/>
      <c r="D85" s="167"/>
      <c r="E85" s="167"/>
      <c r="F85" s="167"/>
      <c r="G85" s="167"/>
      <c r="H85" s="167"/>
      <c r="I85" s="167"/>
      <c r="J85" s="167"/>
      <c r="K85" s="167"/>
      <c r="L85" s="167"/>
      <c r="M85" s="167"/>
    </row>
    <row r="86" spans="2:13" x14ac:dyDescent="0.25">
      <c r="B86" s="167"/>
      <c r="C86" s="167"/>
      <c r="D86" s="167"/>
      <c r="E86" s="167"/>
      <c r="F86" s="167"/>
      <c r="G86" s="167"/>
      <c r="H86" s="167"/>
      <c r="I86" s="167"/>
      <c r="J86" s="167"/>
      <c r="K86" s="167"/>
      <c r="L86" s="167"/>
      <c r="M86" s="167"/>
    </row>
    <row r="87" spans="2:13" x14ac:dyDescent="0.25">
      <c r="B87" s="167"/>
      <c r="C87" s="167"/>
      <c r="D87" s="167"/>
      <c r="E87" s="167"/>
      <c r="F87" s="167"/>
      <c r="G87" s="167"/>
      <c r="H87" s="167"/>
      <c r="I87" s="167"/>
      <c r="J87" s="167"/>
      <c r="K87" s="167"/>
      <c r="L87" s="167"/>
      <c r="M87" s="167"/>
    </row>
    <row r="88" spans="2:13" x14ac:dyDescent="0.25">
      <c r="B88" s="167"/>
      <c r="C88" s="167"/>
      <c r="D88" s="167"/>
      <c r="E88" s="167"/>
      <c r="F88" s="167"/>
      <c r="G88" s="167"/>
      <c r="H88" s="167"/>
      <c r="I88" s="167"/>
      <c r="J88" s="167"/>
      <c r="K88" s="167"/>
      <c r="L88" s="167"/>
      <c r="M88" s="167"/>
    </row>
    <row r="89" spans="2:13" x14ac:dyDescent="0.25">
      <c r="B89" s="167"/>
      <c r="C89" s="167"/>
      <c r="D89" s="167"/>
      <c r="E89" s="167"/>
      <c r="F89" s="167"/>
      <c r="G89" s="167"/>
      <c r="H89" s="167"/>
      <c r="I89" s="167"/>
      <c r="J89" s="167"/>
      <c r="K89" s="167"/>
      <c r="L89" s="167"/>
      <c r="M89" s="167"/>
    </row>
    <row r="90" spans="2:13" x14ac:dyDescent="0.25">
      <c r="B90" s="167"/>
      <c r="C90" s="167"/>
      <c r="D90" s="167"/>
      <c r="E90" s="167"/>
      <c r="F90" s="167"/>
      <c r="G90" s="167"/>
      <c r="H90" s="167"/>
      <c r="I90" s="167"/>
      <c r="J90" s="167"/>
      <c r="K90" s="167"/>
      <c r="L90" s="167"/>
      <c r="M90" s="167"/>
    </row>
    <row r="91" spans="2:13" x14ac:dyDescent="0.25">
      <c r="B91" s="167"/>
      <c r="C91" s="167"/>
      <c r="D91" s="167"/>
      <c r="E91" s="167"/>
      <c r="F91" s="167"/>
      <c r="G91" s="167"/>
      <c r="H91" s="167"/>
      <c r="I91" s="167"/>
      <c r="J91" s="167"/>
      <c r="K91" s="167"/>
      <c r="L91" s="167"/>
      <c r="M91" s="167"/>
    </row>
    <row r="92" spans="2:13" x14ac:dyDescent="0.25">
      <c r="B92" s="167"/>
      <c r="C92" s="167"/>
      <c r="D92" s="167"/>
      <c r="E92" s="167"/>
      <c r="F92" s="167"/>
      <c r="G92" s="167"/>
      <c r="H92" s="167"/>
      <c r="I92" s="167"/>
      <c r="J92" s="167"/>
      <c r="K92" s="167"/>
      <c r="L92" s="167"/>
      <c r="M92" s="167"/>
    </row>
    <row r="93" spans="2:13" x14ac:dyDescent="0.25">
      <c r="B93" s="167"/>
      <c r="C93" s="167"/>
      <c r="D93" s="167"/>
      <c r="E93" s="167"/>
      <c r="F93" s="167"/>
      <c r="G93" s="167"/>
      <c r="H93" s="167"/>
      <c r="I93" s="167"/>
      <c r="J93" s="167"/>
      <c r="K93" s="167"/>
      <c r="L93" s="167"/>
      <c r="M93" s="167"/>
    </row>
    <row r="94" spans="2:13" x14ac:dyDescent="0.25">
      <c r="B94" s="167"/>
      <c r="C94" s="167"/>
      <c r="D94" s="167"/>
      <c r="E94" s="167"/>
      <c r="F94" s="167"/>
      <c r="G94" s="167"/>
      <c r="H94" s="167"/>
      <c r="I94" s="167"/>
      <c r="J94" s="167"/>
      <c r="K94" s="167"/>
      <c r="L94" s="167"/>
      <c r="M94" s="167"/>
    </row>
    <row r="95" spans="2:13" x14ac:dyDescent="0.25">
      <c r="B95" s="167"/>
      <c r="C95" s="167"/>
      <c r="D95" s="167"/>
      <c r="E95" s="167"/>
      <c r="F95" s="167"/>
      <c r="G95" s="167"/>
      <c r="H95" s="167"/>
      <c r="I95" s="167"/>
      <c r="J95" s="167"/>
      <c r="K95" s="167"/>
      <c r="L95" s="167"/>
      <c r="M95" s="167"/>
    </row>
    <row r="96" spans="2:13" x14ac:dyDescent="0.25">
      <c r="B96" s="167"/>
      <c r="C96" s="167"/>
      <c r="D96" s="167"/>
      <c r="E96" s="167"/>
      <c r="F96" s="167"/>
      <c r="G96" s="167"/>
      <c r="H96" s="167"/>
      <c r="I96" s="167"/>
      <c r="J96" s="167"/>
      <c r="K96" s="167"/>
      <c r="L96" s="167"/>
      <c r="M96" s="167"/>
    </row>
    <row r="97" spans="2:13" x14ac:dyDescent="0.25">
      <c r="B97" s="167"/>
      <c r="C97" s="167"/>
      <c r="D97" s="167"/>
      <c r="E97" s="167"/>
      <c r="F97" s="167"/>
      <c r="G97" s="167"/>
      <c r="H97" s="167"/>
      <c r="I97" s="167"/>
      <c r="J97" s="167"/>
      <c r="K97" s="167"/>
      <c r="L97" s="167"/>
      <c r="M97" s="167"/>
    </row>
    <row r="98" spans="2:13" x14ac:dyDescent="0.25">
      <c r="B98" s="167"/>
      <c r="C98" s="167"/>
      <c r="D98" s="167"/>
      <c r="E98" s="167"/>
      <c r="F98" s="167"/>
      <c r="G98" s="167"/>
      <c r="H98" s="167"/>
      <c r="I98" s="167"/>
      <c r="J98" s="167"/>
      <c r="K98" s="167"/>
      <c r="L98" s="167"/>
      <c r="M98" s="167"/>
    </row>
    <row r="99" spans="2:13" x14ac:dyDescent="0.25">
      <c r="B99" s="167"/>
      <c r="C99" s="167"/>
      <c r="D99" s="167"/>
      <c r="E99" s="167"/>
      <c r="F99" s="167"/>
      <c r="G99" s="167"/>
      <c r="H99" s="167"/>
      <c r="I99" s="167"/>
      <c r="J99" s="167"/>
      <c r="K99" s="167"/>
      <c r="L99" s="167"/>
      <c r="M99" s="167"/>
    </row>
    <row r="100" spans="2:13" x14ac:dyDescent="0.25">
      <c r="B100" s="167"/>
      <c r="C100" s="167"/>
      <c r="D100" s="167"/>
      <c r="E100" s="167"/>
      <c r="F100" s="167"/>
      <c r="G100" s="167"/>
      <c r="H100" s="167"/>
      <c r="I100" s="167"/>
      <c r="J100" s="167"/>
      <c r="K100" s="167"/>
      <c r="L100" s="167"/>
      <c r="M100" s="167"/>
    </row>
    <row r="101" spans="2:13" x14ac:dyDescent="0.25">
      <c r="B101" s="167"/>
      <c r="C101" s="167"/>
      <c r="D101" s="167"/>
      <c r="E101" s="167"/>
      <c r="F101" s="167"/>
      <c r="G101" s="167"/>
      <c r="H101" s="167"/>
      <c r="I101" s="167"/>
      <c r="J101" s="167"/>
      <c r="K101" s="167"/>
      <c r="L101" s="167"/>
      <c r="M101" s="167"/>
    </row>
    <row r="102" spans="2:13" x14ac:dyDescent="0.25">
      <c r="B102" s="167"/>
      <c r="C102" s="167"/>
      <c r="D102" s="167"/>
      <c r="E102" s="167"/>
      <c r="F102" s="167"/>
      <c r="G102" s="167"/>
      <c r="H102" s="167"/>
      <c r="I102" s="167"/>
      <c r="J102" s="167"/>
      <c r="K102" s="167"/>
      <c r="L102" s="167"/>
      <c r="M102" s="167"/>
    </row>
    <row r="103" spans="2:13" x14ac:dyDescent="0.25">
      <c r="B103" s="167"/>
      <c r="C103" s="167"/>
      <c r="D103" s="167"/>
      <c r="E103" s="167"/>
      <c r="F103" s="167"/>
      <c r="G103" s="167"/>
      <c r="H103" s="167"/>
      <c r="I103" s="167"/>
      <c r="J103" s="167"/>
      <c r="K103" s="167"/>
      <c r="L103" s="167"/>
      <c r="M103" s="167"/>
    </row>
    <row r="104" spans="2:13" x14ac:dyDescent="0.25">
      <c r="B104" s="167"/>
      <c r="C104" s="167"/>
      <c r="D104" s="167"/>
      <c r="E104" s="167"/>
      <c r="F104" s="167"/>
      <c r="G104" s="167"/>
      <c r="H104" s="167"/>
      <c r="I104" s="167"/>
      <c r="J104" s="167"/>
      <c r="K104" s="167"/>
      <c r="L104" s="167"/>
      <c r="M104" s="167"/>
    </row>
    <row r="105" spans="2:13" x14ac:dyDescent="0.25">
      <c r="B105" s="167"/>
      <c r="C105" s="167"/>
      <c r="D105" s="167"/>
      <c r="E105" s="167"/>
      <c r="F105" s="167"/>
      <c r="G105" s="167"/>
      <c r="H105" s="167"/>
      <c r="I105" s="167"/>
      <c r="J105" s="167"/>
      <c r="K105" s="167"/>
      <c r="L105" s="167"/>
      <c r="M105" s="167"/>
    </row>
    <row r="106" spans="2:13" x14ac:dyDescent="0.25">
      <c r="B106" s="167"/>
      <c r="C106" s="167"/>
      <c r="D106" s="167"/>
      <c r="E106" s="167"/>
      <c r="F106" s="167"/>
      <c r="G106" s="167"/>
      <c r="H106" s="167"/>
      <c r="I106" s="167"/>
      <c r="J106" s="167"/>
      <c r="K106" s="167"/>
      <c r="L106" s="167"/>
      <c r="M106" s="167"/>
    </row>
    <row r="107" spans="2:13" x14ac:dyDescent="0.25">
      <c r="B107" s="167"/>
      <c r="C107" s="167"/>
      <c r="D107" s="167"/>
      <c r="E107" s="167"/>
      <c r="F107" s="167"/>
      <c r="G107" s="167"/>
      <c r="H107" s="167"/>
      <c r="I107" s="167"/>
      <c r="J107" s="167"/>
      <c r="K107" s="167"/>
      <c r="L107" s="167"/>
      <c r="M107" s="167"/>
    </row>
    <row r="108" spans="2:13" x14ac:dyDescent="0.25">
      <c r="B108" s="167"/>
      <c r="C108" s="167"/>
      <c r="D108" s="167"/>
      <c r="E108" s="167"/>
      <c r="F108" s="167"/>
      <c r="G108" s="167"/>
      <c r="H108" s="167"/>
      <c r="I108" s="167"/>
      <c r="J108" s="167"/>
      <c r="K108" s="167"/>
      <c r="L108" s="167"/>
      <c r="M108" s="167"/>
    </row>
    <row r="109" spans="2:13" x14ac:dyDescent="0.25">
      <c r="B109" s="167"/>
      <c r="C109" s="167"/>
      <c r="D109" s="167"/>
      <c r="E109" s="167"/>
      <c r="F109" s="167"/>
      <c r="G109" s="167"/>
      <c r="H109" s="167"/>
      <c r="I109" s="167"/>
      <c r="J109" s="167"/>
      <c r="K109" s="167"/>
      <c r="L109" s="167"/>
      <c r="M109" s="167"/>
    </row>
    <row r="110" spans="2:13" x14ac:dyDescent="0.25">
      <c r="B110" s="167"/>
      <c r="C110" s="167"/>
      <c r="D110" s="167"/>
      <c r="E110" s="167"/>
      <c r="F110" s="167"/>
      <c r="G110" s="167"/>
      <c r="H110" s="167"/>
      <c r="I110" s="167"/>
      <c r="J110" s="167"/>
      <c r="K110" s="167"/>
      <c r="L110" s="167"/>
      <c r="M110" s="167"/>
    </row>
    <row r="111" spans="2:13" x14ac:dyDescent="0.25">
      <c r="B111" s="167"/>
      <c r="C111" s="167"/>
      <c r="D111" s="167"/>
      <c r="E111" s="167"/>
      <c r="F111" s="167"/>
      <c r="G111" s="167"/>
      <c r="H111" s="167"/>
      <c r="I111" s="167"/>
      <c r="J111" s="167"/>
      <c r="K111" s="167"/>
      <c r="L111" s="167"/>
      <c r="M111" s="167"/>
    </row>
    <row r="112" spans="2:13" x14ac:dyDescent="0.25">
      <c r="B112" s="167"/>
      <c r="C112" s="167"/>
      <c r="D112" s="167"/>
      <c r="E112" s="167"/>
      <c r="F112" s="167"/>
      <c r="G112" s="167"/>
      <c r="H112" s="167"/>
      <c r="I112" s="167"/>
      <c r="J112" s="167"/>
      <c r="K112" s="167"/>
      <c r="L112" s="167"/>
      <c r="M112" s="167"/>
    </row>
    <row r="113" spans="2:13" x14ac:dyDescent="0.25">
      <c r="B113" s="167"/>
      <c r="C113" s="167"/>
      <c r="D113" s="167"/>
      <c r="E113" s="167"/>
      <c r="F113" s="167"/>
      <c r="G113" s="167"/>
      <c r="H113" s="167"/>
      <c r="I113" s="167"/>
      <c r="J113" s="167"/>
      <c r="K113" s="167"/>
      <c r="L113" s="167"/>
      <c r="M113" s="167"/>
    </row>
    <row r="114" spans="2:13" x14ac:dyDescent="0.25">
      <c r="B114" s="167"/>
      <c r="C114" s="167"/>
      <c r="D114" s="167"/>
      <c r="E114" s="167"/>
      <c r="F114" s="167"/>
      <c r="G114" s="167"/>
      <c r="H114" s="167"/>
      <c r="I114" s="167"/>
      <c r="J114" s="167"/>
      <c r="K114" s="167"/>
      <c r="L114" s="167"/>
      <c r="M114" s="167"/>
    </row>
    <row r="115" spans="2:13" x14ac:dyDescent="0.25">
      <c r="B115" s="167"/>
      <c r="C115" s="167"/>
      <c r="D115" s="167"/>
      <c r="E115" s="167"/>
      <c r="F115" s="167"/>
      <c r="G115" s="167"/>
      <c r="H115" s="167"/>
      <c r="I115" s="167"/>
      <c r="J115" s="167"/>
      <c r="K115" s="167"/>
      <c r="L115" s="167"/>
      <c r="M115" s="167"/>
    </row>
    <row r="116" spans="2:13" x14ac:dyDescent="0.25">
      <c r="B116" s="167"/>
      <c r="C116" s="167"/>
      <c r="D116" s="167"/>
      <c r="E116" s="167"/>
      <c r="F116" s="167"/>
      <c r="G116" s="167"/>
      <c r="H116" s="167"/>
      <c r="I116" s="167"/>
      <c r="J116" s="167"/>
      <c r="K116" s="167"/>
      <c r="L116" s="167"/>
      <c r="M116" s="167"/>
    </row>
    <row r="117" spans="2:13" x14ac:dyDescent="0.25">
      <c r="B117" s="167"/>
      <c r="C117" s="167"/>
      <c r="D117" s="167"/>
      <c r="E117" s="167"/>
      <c r="F117" s="167"/>
      <c r="G117" s="167"/>
      <c r="H117" s="167"/>
      <c r="I117" s="167"/>
      <c r="J117" s="167"/>
      <c r="K117" s="167"/>
      <c r="L117" s="167"/>
      <c r="M117" s="167"/>
    </row>
    <row r="118" spans="2:13" x14ac:dyDescent="0.25">
      <c r="B118" s="167"/>
      <c r="C118" s="167"/>
      <c r="D118" s="167"/>
      <c r="E118" s="167"/>
      <c r="F118" s="167"/>
      <c r="G118" s="167"/>
      <c r="H118" s="167"/>
      <c r="I118" s="167"/>
      <c r="J118" s="167"/>
      <c r="K118" s="167"/>
      <c r="L118" s="167"/>
      <c r="M118" s="167"/>
    </row>
    <row r="119" spans="2:13" x14ac:dyDescent="0.25">
      <c r="B119" s="167"/>
      <c r="C119" s="167"/>
      <c r="D119" s="167"/>
      <c r="E119" s="167"/>
      <c r="F119" s="167"/>
      <c r="G119" s="167"/>
      <c r="H119" s="167"/>
      <c r="I119" s="167"/>
      <c r="J119" s="167"/>
      <c r="K119" s="167"/>
      <c r="L119" s="167"/>
      <c r="M119" s="167"/>
    </row>
    <row r="120" spans="2:13" x14ac:dyDescent="0.25">
      <c r="B120" s="167"/>
      <c r="C120" s="167"/>
      <c r="D120" s="167"/>
      <c r="E120" s="167"/>
      <c r="F120" s="167"/>
      <c r="G120" s="167"/>
      <c r="H120" s="167"/>
      <c r="I120" s="167"/>
      <c r="J120" s="167"/>
      <c r="K120" s="167"/>
      <c r="L120" s="167"/>
      <c r="M120" s="167"/>
    </row>
    <row r="121" spans="2:13" x14ac:dyDescent="0.25">
      <c r="B121" s="167"/>
      <c r="C121" s="167"/>
      <c r="D121" s="167"/>
      <c r="E121" s="167"/>
      <c r="F121" s="167"/>
      <c r="G121" s="167"/>
      <c r="H121" s="167"/>
      <c r="I121" s="167"/>
      <c r="J121" s="167"/>
      <c r="K121" s="167"/>
      <c r="L121" s="167"/>
      <c r="M121" s="167"/>
    </row>
    <row r="122" spans="2:13" x14ac:dyDescent="0.25">
      <c r="B122" s="167"/>
      <c r="C122" s="167"/>
      <c r="D122" s="167"/>
      <c r="E122" s="167"/>
      <c r="F122" s="167"/>
      <c r="G122" s="167"/>
      <c r="H122" s="167"/>
      <c r="I122" s="167"/>
      <c r="J122" s="167"/>
      <c r="K122" s="167"/>
      <c r="L122" s="167"/>
      <c r="M122" s="167"/>
    </row>
    <row r="123" spans="2:13" x14ac:dyDescent="0.25">
      <c r="B123" s="167"/>
      <c r="C123" s="167"/>
      <c r="D123" s="167"/>
      <c r="E123" s="167"/>
      <c r="F123" s="167"/>
      <c r="G123" s="167"/>
      <c r="H123" s="167"/>
      <c r="I123" s="167"/>
      <c r="J123" s="167"/>
      <c r="K123" s="167"/>
      <c r="L123" s="167"/>
      <c r="M123" s="167"/>
    </row>
    <row r="124" spans="2:13" x14ac:dyDescent="0.25">
      <c r="B124" s="167"/>
      <c r="C124" s="167"/>
      <c r="D124" s="167"/>
      <c r="E124" s="167"/>
      <c r="F124" s="167"/>
      <c r="G124" s="167"/>
      <c r="H124" s="167"/>
      <c r="I124" s="167"/>
      <c r="J124" s="167"/>
      <c r="K124" s="167"/>
      <c r="L124" s="167"/>
      <c r="M124" s="167"/>
    </row>
    <row r="125" spans="2:13" x14ac:dyDescent="0.25">
      <c r="B125" s="167"/>
      <c r="C125" s="167"/>
      <c r="D125" s="167"/>
      <c r="E125" s="167"/>
      <c r="F125" s="167"/>
      <c r="G125" s="167"/>
      <c r="H125" s="167"/>
      <c r="I125" s="167"/>
      <c r="J125" s="167"/>
      <c r="K125" s="167"/>
      <c r="L125" s="167"/>
      <c r="M125" s="167"/>
    </row>
    <row r="126" spans="2:13" x14ac:dyDescent="0.25">
      <c r="B126" s="167"/>
      <c r="C126" s="167"/>
      <c r="D126" s="167"/>
      <c r="E126" s="167"/>
      <c r="F126" s="167"/>
      <c r="G126" s="167"/>
      <c r="H126" s="167"/>
      <c r="I126" s="167"/>
      <c r="J126" s="167"/>
      <c r="K126" s="167"/>
      <c r="L126" s="167"/>
      <c r="M126" s="167"/>
    </row>
    <row r="127" spans="2:13" x14ac:dyDescent="0.25">
      <c r="B127" s="167"/>
      <c r="C127" s="167"/>
      <c r="D127" s="167"/>
      <c r="E127" s="167"/>
      <c r="F127" s="167"/>
      <c r="G127" s="167"/>
      <c r="H127" s="167"/>
      <c r="I127" s="167"/>
      <c r="J127" s="167"/>
      <c r="K127" s="167"/>
      <c r="L127" s="167"/>
      <c r="M127" s="167"/>
    </row>
    <row r="128" spans="2:13" x14ac:dyDescent="0.25">
      <c r="B128" s="167"/>
      <c r="C128" s="167"/>
      <c r="D128" s="167"/>
      <c r="E128" s="167"/>
      <c r="F128" s="167"/>
      <c r="G128" s="167"/>
      <c r="H128" s="167"/>
      <c r="I128" s="167"/>
      <c r="J128" s="167"/>
      <c r="K128" s="167"/>
      <c r="L128" s="167"/>
      <c r="M128" s="167"/>
    </row>
    <row r="129" spans="2:13" x14ac:dyDescent="0.25">
      <c r="B129" s="167"/>
      <c r="C129" s="167"/>
      <c r="D129" s="167"/>
      <c r="E129" s="167"/>
      <c r="F129" s="167"/>
      <c r="G129" s="167"/>
      <c r="H129" s="167"/>
      <c r="I129" s="167"/>
      <c r="J129" s="167"/>
      <c r="K129" s="167"/>
      <c r="L129" s="167"/>
      <c r="M129" s="167"/>
    </row>
    <row r="130" spans="2:13" x14ac:dyDescent="0.25">
      <c r="B130" s="167"/>
      <c r="C130" s="167"/>
      <c r="D130" s="167"/>
      <c r="E130" s="167"/>
      <c r="F130" s="167"/>
      <c r="G130" s="167"/>
      <c r="H130" s="167"/>
      <c r="I130" s="167"/>
      <c r="J130" s="167"/>
      <c r="K130" s="167"/>
      <c r="L130" s="167"/>
      <c r="M130" s="167"/>
    </row>
    <row r="131" spans="2:13" x14ac:dyDescent="0.25">
      <c r="B131" s="167"/>
      <c r="C131" s="167"/>
      <c r="D131" s="167"/>
      <c r="E131" s="167"/>
      <c r="F131" s="167"/>
      <c r="G131" s="167"/>
      <c r="H131" s="167"/>
      <c r="I131" s="167"/>
      <c r="J131" s="167"/>
      <c r="K131" s="167"/>
      <c r="L131" s="167"/>
      <c r="M131" s="167"/>
    </row>
    <row r="132" spans="2:13" x14ac:dyDescent="0.25">
      <c r="B132" s="167"/>
      <c r="C132" s="167"/>
      <c r="D132" s="167"/>
      <c r="E132" s="167"/>
      <c r="F132" s="167"/>
      <c r="G132" s="167"/>
      <c r="H132" s="167"/>
      <c r="I132" s="167"/>
      <c r="J132" s="167"/>
      <c r="K132" s="167"/>
      <c r="L132" s="167"/>
      <c r="M132" s="167"/>
    </row>
    <row r="133" spans="2:13" x14ac:dyDescent="0.25">
      <c r="B133" s="167"/>
      <c r="C133" s="167"/>
      <c r="D133" s="167"/>
      <c r="E133" s="167"/>
      <c r="F133" s="167"/>
      <c r="G133" s="167"/>
      <c r="H133" s="167"/>
      <c r="I133" s="167"/>
      <c r="J133" s="167"/>
      <c r="K133" s="167"/>
      <c r="L133" s="167"/>
      <c r="M133" s="167"/>
    </row>
    <row r="134" spans="2:13" x14ac:dyDescent="0.25">
      <c r="B134" s="167"/>
      <c r="C134" s="167"/>
      <c r="D134" s="167"/>
      <c r="E134" s="167"/>
      <c r="F134" s="167"/>
      <c r="G134" s="167"/>
      <c r="H134" s="167"/>
      <c r="I134" s="167"/>
      <c r="J134" s="167"/>
      <c r="K134" s="167"/>
      <c r="L134" s="167"/>
      <c r="M134" s="167"/>
    </row>
    <row r="135" spans="2:13" x14ac:dyDescent="0.25">
      <c r="B135" s="167"/>
      <c r="C135" s="167"/>
      <c r="D135" s="167"/>
      <c r="E135" s="167"/>
      <c r="F135" s="167"/>
      <c r="G135" s="167"/>
      <c r="H135" s="167"/>
      <c r="I135" s="167"/>
      <c r="J135" s="167"/>
      <c r="K135" s="167"/>
      <c r="L135" s="167"/>
      <c r="M135" s="167"/>
    </row>
    <row r="136" spans="2:13" x14ac:dyDescent="0.25">
      <c r="B136" s="167"/>
      <c r="C136" s="167"/>
      <c r="D136" s="167"/>
      <c r="E136" s="167"/>
      <c r="F136" s="167"/>
      <c r="G136" s="167"/>
      <c r="H136" s="167"/>
      <c r="I136" s="167"/>
      <c r="J136" s="167"/>
      <c r="K136" s="167"/>
      <c r="L136" s="167"/>
      <c r="M136" s="167"/>
    </row>
    <row r="137" spans="2:13" x14ac:dyDescent="0.25">
      <c r="B137" s="167"/>
      <c r="C137" s="167"/>
      <c r="D137" s="167"/>
      <c r="E137" s="167"/>
      <c r="F137" s="167"/>
      <c r="G137" s="167"/>
      <c r="H137" s="167"/>
      <c r="I137" s="167"/>
      <c r="J137" s="167"/>
      <c r="K137" s="167"/>
      <c r="L137" s="167"/>
      <c r="M137" s="167"/>
    </row>
    <row r="138" spans="2:13" x14ac:dyDescent="0.25">
      <c r="B138" s="167"/>
      <c r="C138" s="167"/>
      <c r="D138" s="167"/>
      <c r="E138" s="167"/>
      <c r="F138" s="167"/>
      <c r="G138" s="167"/>
      <c r="H138" s="167"/>
      <c r="I138" s="167"/>
      <c r="J138" s="167"/>
      <c r="K138" s="167"/>
      <c r="L138" s="167"/>
      <c r="M138" s="167"/>
    </row>
    <row r="139" spans="2:13" x14ac:dyDescent="0.25">
      <c r="B139" s="167"/>
      <c r="C139" s="167"/>
      <c r="D139" s="167"/>
      <c r="E139" s="167"/>
      <c r="F139" s="167"/>
      <c r="G139" s="167"/>
      <c r="H139" s="167"/>
      <c r="I139" s="167"/>
      <c r="J139" s="167"/>
      <c r="K139" s="167"/>
      <c r="L139" s="167"/>
      <c r="M139" s="167"/>
    </row>
    <row r="140" spans="2:13" x14ac:dyDescent="0.25">
      <c r="B140" s="167"/>
      <c r="C140" s="167"/>
      <c r="D140" s="167"/>
      <c r="E140" s="167"/>
      <c r="F140" s="167"/>
      <c r="G140" s="167"/>
      <c r="H140" s="167"/>
      <c r="I140" s="167"/>
      <c r="J140" s="167"/>
      <c r="K140" s="167"/>
      <c r="L140" s="167"/>
      <c r="M140" s="167"/>
    </row>
    <row r="141" spans="2:13" x14ac:dyDescent="0.25">
      <c r="B141" s="167"/>
      <c r="C141" s="167"/>
      <c r="D141" s="167"/>
      <c r="E141" s="167"/>
      <c r="F141" s="167"/>
      <c r="G141" s="167"/>
      <c r="H141" s="167"/>
      <c r="I141" s="167"/>
      <c r="J141" s="167"/>
      <c r="K141" s="167"/>
      <c r="L141" s="167"/>
      <c r="M141" s="167"/>
    </row>
    <row r="142" spans="2:13" x14ac:dyDescent="0.25">
      <c r="B142" s="167"/>
      <c r="C142" s="167"/>
      <c r="D142" s="167"/>
      <c r="E142" s="167"/>
      <c r="F142" s="167"/>
      <c r="G142" s="167"/>
      <c r="H142" s="167"/>
      <c r="I142" s="167"/>
      <c r="J142" s="167"/>
      <c r="K142" s="167"/>
      <c r="L142" s="167"/>
      <c r="M142" s="167"/>
    </row>
    <row r="143" spans="2:13" x14ac:dyDescent="0.25">
      <c r="B143" s="167"/>
      <c r="C143" s="167"/>
      <c r="D143" s="167"/>
      <c r="E143" s="167"/>
      <c r="F143" s="167"/>
      <c r="G143" s="167"/>
      <c r="H143" s="167"/>
      <c r="I143" s="167"/>
      <c r="J143" s="167"/>
      <c r="K143" s="167"/>
      <c r="L143" s="167"/>
      <c r="M143" s="167"/>
    </row>
    <row r="144" spans="2:13" x14ac:dyDescent="0.25">
      <c r="B144" s="167"/>
      <c r="C144" s="167"/>
      <c r="D144" s="167"/>
      <c r="E144" s="167"/>
      <c r="F144" s="167"/>
      <c r="G144" s="167"/>
      <c r="H144" s="167"/>
      <c r="I144" s="167"/>
      <c r="J144" s="167"/>
      <c r="K144" s="167"/>
      <c r="L144" s="167"/>
      <c r="M144" s="167"/>
    </row>
    <row r="145" spans="2:13" x14ac:dyDescent="0.25">
      <c r="B145" s="167"/>
      <c r="C145" s="167"/>
      <c r="D145" s="167"/>
      <c r="E145" s="167"/>
      <c r="F145" s="167"/>
      <c r="G145" s="167"/>
      <c r="H145" s="167"/>
      <c r="I145" s="167"/>
      <c r="J145" s="167"/>
      <c r="K145" s="167"/>
      <c r="L145" s="167"/>
      <c r="M145" s="167"/>
    </row>
    <row r="146" spans="2:13" x14ac:dyDescent="0.25">
      <c r="B146" s="167"/>
      <c r="C146" s="167"/>
      <c r="D146" s="167"/>
      <c r="E146" s="167"/>
      <c r="F146" s="167"/>
      <c r="G146" s="167"/>
      <c r="H146" s="167"/>
      <c r="I146" s="167"/>
      <c r="J146" s="167"/>
      <c r="K146" s="167"/>
      <c r="L146" s="167"/>
      <c r="M146" s="167"/>
    </row>
    <row r="147" spans="2:13" x14ac:dyDescent="0.25">
      <c r="B147" s="167"/>
      <c r="C147" s="167"/>
      <c r="D147" s="167"/>
      <c r="E147" s="167"/>
      <c r="F147" s="167"/>
      <c r="G147" s="167"/>
      <c r="H147" s="167"/>
      <c r="I147" s="167"/>
      <c r="J147" s="167"/>
      <c r="K147" s="167"/>
      <c r="L147" s="167"/>
      <c r="M147" s="167"/>
    </row>
    <row r="148" spans="2:13" x14ac:dyDescent="0.25">
      <c r="B148" s="167"/>
      <c r="C148" s="167"/>
      <c r="D148" s="167"/>
      <c r="E148" s="167"/>
      <c r="F148" s="167"/>
      <c r="G148" s="167"/>
      <c r="H148" s="167"/>
      <c r="I148" s="167"/>
      <c r="J148" s="167"/>
      <c r="K148" s="167"/>
      <c r="L148" s="167"/>
      <c r="M148" s="167"/>
    </row>
    <row r="149" spans="2:13" x14ac:dyDescent="0.25">
      <c r="B149" s="167"/>
      <c r="C149" s="167"/>
      <c r="D149" s="167"/>
      <c r="E149" s="167"/>
      <c r="F149" s="167"/>
      <c r="G149" s="167"/>
      <c r="H149" s="167"/>
      <c r="I149" s="167"/>
      <c r="J149" s="167"/>
      <c r="K149" s="167"/>
      <c r="L149" s="167"/>
      <c r="M149" s="167"/>
    </row>
    <row r="150" spans="2:13" x14ac:dyDescent="0.25">
      <c r="B150" s="167"/>
      <c r="C150" s="167"/>
      <c r="D150" s="167"/>
      <c r="E150" s="167"/>
      <c r="F150" s="167"/>
      <c r="G150" s="167"/>
      <c r="H150" s="167"/>
      <c r="I150" s="167"/>
      <c r="J150" s="167"/>
      <c r="K150" s="167"/>
      <c r="L150" s="167"/>
      <c r="M150" s="167"/>
    </row>
    <row r="151" spans="2:13" x14ac:dyDescent="0.25">
      <c r="B151" s="167"/>
      <c r="C151" s="167"/>
      <c r="D151" s="167"/>
      <c r="E151" s="167"/>
      <c r="F151" s="167"/>
      <c r="G151" s="167"/>
      <c r="H151" s="167"/>
      <c r="I151" s="167"/>
      <c r="J151" s="167"/>
      <c r="K151" s="167"/>
      <c r="L151" s="167"/>
      <c r="M151" s="167"/>
    </row>
    <row r="152" spans="2:13" x14ac:dyDescent="0.25">
      <c r="B152" s="167"/>
      <c r="C152" s="167"/>
      <c r="D152" s="167"/>
      <c r="E152" s="167"/>
      <c r="F152" s="167"/>
      <c r="G152" s="167"/>
      <c r="H152" s="167"/>
      <c r="I152" s="167"/>
      <c r="J152" s="167"/>
      <c r="K152" s="167"/>
      <c r="L152" s="167"/>
      <c r="M152" s="167"/>
    </row>
    <row r="153" spans="2:13" x14ac:dyDescent="0.25">
      <c r="B153" s="167"/>
      <c r="C153" s="167"/>
      <c r="D153" s="167"/>
      <c r="E153" s="167"/>
      <c r="F153" s="167"/>
      <c r="G153" s="167"/>
      <c r="H153" s="167"/>
      <c r="I153" s="167"/>
      <c r="J153" s="167"/>
      <c r="K153" s="167"/>
      <c r="L153" s="167"/>
      <c r="M153" s="167"/>
    </row>
    <row r="154" spans="2:13" x14ac:dyDescent="0.25">
      <c r="B154" s="167"/>
      <c r="C154" s="167"/>
      <c r="D154" s="167"/>
      <c r="E154" s="167"/>
      <c r="F154" s="167"/>
      <c r="G154" s="167"/>
      <c r="H154" s="167"/>
      <c r="I154" s="167"/>
      <c r="J154" s="167"/>
      <c r="K154" s="167"/>
      <c r="L154" s="167"/>
      <c r="M154" s="167"/>
    </row>
    <row r="155" spans="2:13" x14ac:dyDescent="0.25">
      <c r="B155" s="167"/>
      <c r="C155" s="167"/>
      <c r="D155" s="167"/>
      <c r="E155" s="167"/>
      <c r="F155" s="167"/>
      <c r="G155" s="167"/>
      <c r="H155" s="167"/>
      <c r="I155" s="167"/>
      <c r="J155" s="167"/>
      <c r="K155" s="167"/>
      <c r="L155" s="167"/>
      <c r="M155" s="167"/>
    </row>
    <row r="156" spans="2:13" x14ac:dyDescent="0.25">
      <c r="B156" s="167"/>
      <c r="C156" s="167"/>
      <c r="D156" s="167"/>
      <c r="E156" s="167"/>
      <c r="F156" s="167"/>
      <c r="G156" s="167"/>
      <c r="H156" s="167"/>
      <c r="I156" s="167"/>
      <c r="J156" s="167"/>
      <c r="K156" s="167"/>
      <c r="L156" s="167"/>
      <c r="M156" s="167"/>
    </row>
    <row r="157" spans="2:13" x14ac:dyDescent="0.25">
      <c r="B157" s="167"/>
      <c r="C157" s="167"/>
      <c r="D157" s="167"/>
      <c r="E157" s="167"/>
      <c r="F157" s="167"/>
      <c r="G157" s="167"/>
      <c r="H157" s="167"/>
      <c r="I157" s="167"/>
      <c r="J157" s="167"/>
      <c r="K157" s="167"/>
      <c r="L157" s="167"/>
      <c r="M157" s="167"/>
    </row>
    <row r="158" spans="2:13" x14ac:dyDescent="0.25">
      <c r="B158" s="167"/>
      <c r="C158" s="167"/>
      <c r="D158" s="167"/>
      <c r="E158" s="167"/>
      <c r="F158" s="167"/>
      <c r="G158" s="167"/>
      <c r="H158" s="167"/>
      <c r="I158" s="167"/>
      <c r="J158" s="167"/>
      <c r="K158" s="167"/>
      <c r="L158" s="167"/>
      <c r="M158" s="167"/>
    </row>
    <row r="159" spans="2:13" x14ac:dyDescent="0.25">
      <c r="B159" s="167"/>
      <c r="C159" s="167"/>
      <c r="D159" s="167"/>
      <c r="E159" s="167"/>
      <c r="F159" s="167"/>
      <c r="G159" s="167"/>
      <c r="H159" s="167"/>
      <c r="I159" s="167"/>
      <c r="J159" s="167"/>
      <c r="K159" s="167"/>
      <c r="L159" s="167"/>
      <c r="M159" s="167"/>
    </row>
    <row r="160" spans="2:13" x14ac:dyDescent="0.25">
      <c r="B160" s="167"/>
      <c r="C160" s="167"/>
      <c r="D160" s="167"/>
      <c r="E160" s="167"/>
      <c r="F160" s="167"/>
      <c r="G160" s="167"/>
      <c r="H160" s="167"/>
      <c r="I160" s="167"/>
      <c r="J160" s="167"/>
      <c r="K160" s="167"/>
      <c r="L160" s="167"/>
      <c r="M160" s="167"/>
    </row>
    <row r="161" spans="2:13" x14ac:dyDescent="0.25">
      <c r="B161" s="167"/>
      <c r="C161" s="167"/>
      <c r="D161" s="167"/>
      <c r="E161" s="167"/>
      <c r="F161" s="167"/>
      <c r="G161" s="167"/>
      <c r="H161" s="167"/>
      <c r="I161" s="167"/>
      <c r="J161" s="167"/>
      <c r="K161" s="167"/>
      <c r="L161" s="167"/>
      <c r="M161" s="167"/>
    </row>
    <row r="162" spans="2:13" x14ac:dyDescent="0.25">
      <c r="B162" s="167"/>
      <c r="C162" s="167"/>
      <c r="D162" s="167"/>
      <c r="E162" s="167"/>
      <c r="F162" s="167"/>
      <c r="G162" s="167"/>
      <c r="H162" s="167"/>
      <c r="I162" s="167"/>
      <c r="J162" s="167"/>
      <c r="K162" s="167"/>
      <c r="L162" s="167"/>
      <c r="M162" s="167"/>
    </row>
    <row r="163" spans="2:13" x14ac:dyDescent="0.25">
      <c r="B163" s="167"/>
      <c r="C163" s="167"/>
      <c r="D163" s="167"/>
      <c r="E163" s="167"/>
      <c r="F163" s="167"/>
      <c r="G163" s="167"/>
      <c r="H163" s="167"/>
      <c r="I163" s="167"/>
      <c r="J163" s="167"/>
      <c r="K163" s="167"/>
      <c r="L163" s="167"/>
      <c r="M163" s="167"/>
    </row>
    <row r="164" spans="2:13" x14ac:dyDescent="0.25">
      <c r="B164" s="167"/>
      <c r="C164" s="167"/>
      <c r="D164" s="167"/>
      <c r="E164" s="167"/>
      <c r="F164" s="167"/>
      <c r="G164" s="167"/>
      <c r="H164" s="167"/>
      <c r="I164" s="167"/>
      <c r="J164" s="167"/>
      <c r="K164" s="167"/>
      <c r="L164" s="167"/>
      <c r="M164" s="167"/>
    </row>
    <row r="165" spans="2:13" x14ac:dyDescent="0.25">
      <c r="B165" s="167"/>
      <c r="C165" s="167"/>
      <c r="D165" s="167"/>
      <c r="E165" s="167"/>
      <c r="F165" s="167"/>
      <c r="G165" s="167"/>
      <c r="H165" s="167"/>
      <c r="I165" s="167"/>
      <c r="J165" s="167"/>
      <c r="K165" s="167"/>
      <c r="L165" s="167"/>
      <c r="M165" s="167"/>
    </row>
    <row r="166" spans="2:13" x14ac:dyDescent="0.25">
      <c r="B166" s="167"/>
      <c r="C166" s="167"/>
      <c r="D166" s="167"/>
      <c r="E166" s="167"/>
      <c r="F166" s="167"/>
      <c r="G166" s="167"/>
      <c r="H166" s="167"/>
      <c r="I166" s="167"/>
      <c r="J166" s="167"/>
      <c r="K166" s="167"/>
      <c r="L166" s="167"/>
      <c r="M166" s="167"/>
    </row>
    <row r="167" spans="2:13" x14ac:dyDescent="0.25">
      <c r="B167" s="167"/>
      <c r="C167" s="167"/>
      <c r="D167" s="167"/>
      <c r="E167" s="167"/>
      <c r="F167" s="167"/>
      <c r="G167" s="167"/>
      <c r="H167" s="167"/>
      <c r="I167" s="167"/>
      <c r="J167" s="167"/>
      <c r="K167" s="167"/>
      <c r="L167" s="167"/>
      <c r="M167" s="167"/>
    </row>
    <row r="168" spans="2:13" x14ac:dyDescent="0.25">
      <c r="B168" s="167"/>
      <c r="C168" s="167"/>
      <c r="D168" s="167"/>
      <c r="E168" s="167"/>
      <c r="F168" s="167"/>
      <c r="G168" s="167"/>
      <c r="H168" s="167"/>
      <c r="I168" s="167"/>
      <c r="J168" s="167"/>
      <c r="K168" s="167"/>
      <c r="L168" s="167"/>
      <c r="M168" s="167"/>
    </row>
    <row r="169" spans="2:13" x14ac:dyDescent="0.25">
      <c r="B169" s="167"/>
      <c r="C169" s="167"/>
      <c r="D169" s="167"/>
      <c r="E169" s="167"/>
      <c r="F169" s="167"/>
      <c r="G169" s="167"/>
      <c r="H169" s="167"/>
      <c r="I169" s="167"/>
      <c r="J169" s="167"/>
      <c r="K169" s="167"/>
      <c r="L169" s="167"/>
      <c r="M169" s="167"/>
    </row>
    <row r="170" spans="2:13" x14ac:dyDescent="0.25">
      <c r="B170" s="167"/>
      <c r="C170" s="167"/>
      <c r="D170" s="167"/>
      <c r="E170" s="167"/>
      <c r="F170" s="167"/>
      <c r="G170" s="167"/>
      <c r="H170" s="167"/>
      <c r="I170" s="167"/>
      <c r="J170" s="167"/>
      <c r="K170" s="167"/>
      <c r="L170" s="167"/>
      <c r="M170" s="167"/>
    </row>
    <row r="171" spans="2:13" x14ac:dyDescent="0.25">
      <c r="B171" s="167"/>
      <c r="C171" s="167"/>
      <c r="D171" s="167"/>
      <c r="E171" s="167"/>
      <c r="F171" s="167"/>
      <c r="G171" s="167"/>
      <c r="H171" s="167"/>
      <c r="I171" s="167"/>
      <c r="J171" s="167"/>
      <c r="K171" s="167"/>
      <c r="L171" s="167"/>
      <c r="M171" s="167"/>
    </row>
    <row r="172" spans="2:13" x14ac:dyDescent="0.25">
      <c r="B172" s="167"/>
      <c r="C172" s="167"/>
      <c r="D172" s="167"/>
      <c r="E172" s="167"/>
      <c r="F172" s="167"/>
      <c r="G172" s="167"/>
      <c r="H172" s="167"/>
      <c r="I172" s="167"/>
      <c r="J172" s="167"/>
      <c r="K172" s="167"/>
      <c r="L172" s="167"/>
      <c r="M172" s="167"/>
    </row>
    <row r="173" spans="2:13" x14ac:dyDescent="0.25">
      <c r="B173" s="167"/>
      <c r="C173" s="167"/>
      <c r="D173" s="167"/>
      <c r="E173" s="167"/>
      <c r="F173" s="167"/>
      <c r="G173" s="167"/>
      <c r="H173" s="167"/>
      <c r="I173" s="167"/>
      <c r="J173" s="167"/>
      <c r="K173" s="167"/>
      <c r="L173" s="167"/>
      <c r="M173" s="167"/>
    </row>
    <row r="174" spans="2:13" x14ac:dyDescent="0.25">
      <c r="B174" s="167"/>
      <c r="C174" s="167"/>
      <c r="D174" s="167"/>
      <c r="E174" s="167"/>
      <c r="F174" s="167"/>
      <c r="G174" s="167"/>
      <c r="H174" s="167"/>
      <c r="I174" s="167"/>
      <c r="J174" s="167"/>
      <c r="K174" s="167"/>
      <c r="L174" s="167"/>
      <c r="M174" s="167"/>
    </row>
    <row r="175" spans="2:13" x14ac:dyDescent="0.25">
      <c r="B175" s="167"/>
      <c r="C175" s="167"/>
      <c r="D175" s="167"/>
      <c r="E175" s="167"/>
      <c r="F175" s="167"/>
      <c r="G175" s="167"/>
      <c r="H175" s="167"/>
      <c r="I175" s="167"/>
      <c r="J175" s="167"/>
      <c r="K175" s="167"/>
      <c r="L175" s="167"/>
      <c r="M175" s="167"/>
    </row>
    <row r="176" spans="2:13" x14ac:dyDescent="0.25">
      <c r="B176" s="167"/>
      <c r="C176" s="167"/>
      <c r="D176" s="167"/>
      <c r="E176" s="167"/>
      <c r="F176" s="167"/>
      <c r="G176" s="167"/>
      <c r="H176" s="167"/>
      <c r="I176" s="167"/>
      <c r="J176" s="167"/>
      <c r="K176" s="167"/>
      <c r="L176" s="167"/>
      <c r="M176" s="167"/>
    </row>
    <row r="177" spans="2:13" x14ac:dyDescent="0.25">
      <c r="B177" s="167"/>
      <c r="C177" s="167"/>
      <c r="D177" s="167"/>
      <c r="E177" s="167"/>
      <c r="F177" s="167"/>
      <c r="G177" s="167"/>
      <c r="H177" s="167"/>
      <c r="I177" s="167"/>
      <c r="J177" s="167"/>
      <c r="K177" s="167"/>
      <c r="L177" s="167"/>
      <c r="M177" s="167"/>
    </row>
    <row r="178" spans="2:13" x14ac:dyDescent="0.25">
      <c r="B178" s="167"/>
      <c r="C178" s="167"/>
      <c r="D178" s="167"/>
      <c r="E178" s="167"/>
      <c r="F178" s="167"/>
      <c r="G178" s="167"/>
      <c r="H178" s="167"/>
      <c r="I178" s="167"/>
      <c r="J178" s="167"/>
      <c r="K178" s="167"/>
      <c r="L178" s="167"/>
      <c r="M178" s="167"/>
    </row>
    <row r="179" spans="2:13" x14ac:dyDescent="0.25">
      <c r="B179" s="167"/>
      <c r="C179" s="167"/>
      <c r="D179" s="167"/>
      <c r="E179" s="167"/>
      <c r="F179" s="167"/>
      <c r="G179" s="167"/>
      <c r="H179" s="167"/>
      <c r="I179" s="167"/>
      <c r="J179" s="167"/>
      <c r="K179" s="167"/>
      <c r="L179" s="167"/>
      <c r="M179" s="167"/>
    </row>
    <row r="180" spans="2:13" x14ac:dyDescent="0.25">
      <c r="B180" s="167"/>
      <c r="C180" s="167"/>
      <c r="D180" s="167"/>
      <c r="E180" s="167"/>
      <c r="F180" s="167"/>
      <c r="G180" s="167"/>
      <c r="H180" s="167"/>
      <c r="I180" s="167"/>
      <c r="J180" s="167"/>
      <c r="K180" s="167"/>
      <c r="L180" s="167"/>
      <c r="M180" s="167"/>
    </row>
    <row r="181" spans="2:13" x14ac:dyDescent="0.25">
      <c r="B181" s="167"/>
      <c r="C181" s="167"/>
      <c r="D181" s="167"/>
      <c r="E181" s="167"/>
      <c r="F181" s="167"/>
      <c r="G181" s="167"/>
      <c r="H181" s="167"/>
      <c r="I181" s="167"/>
      <c r="J181" s="167"/>
      <c r="K181" s="167"/>
      <c r="L181" s="167"/>
      <c r="M181" s="167"/>
    </row>
    <row r="182" spans="2:13" x14ac:dyDescent="0.25">
      <c r="B182" s="167"/>
      <c r="C182" s="167"/>
      <c r="D182" s="167"/>
      <c r="E182" s="167"/>
      <c r="F182" s="167"/>
      <c r="G182" s="167"/>
      <c r="H182" s="167"/>
      <c r="I182" s="167"/>
      <c r="J182" s="167"/>
      <c r="K182" s="167"/>
      <c r="L182" s="167"/>
      <c r="M182" s="167"/>
    </row>
    <row r="183" spans="2:13" x14ac:dyDescent="0.25">
      <c r="B183" s="167"/>
      <c r="C183" s="167"/>
      <c r="D183" s="167"/>
      <c r="E183" s="167"/>
      <c r="F183" s="167"/>
      <c r="G183" s="167"/>
      <c r="H183" s="167"/>
      <c r="I183" s="167"/>
      <c r="J183" s="167"/>
      <c r="K183" s="167"/>
      <c r="L183" s="167"/>
      <c r="M183" s="167"/>
    </row>
    <row r="184" spans="2:13" x14ac:dyDescent="0.25">
      <c r="B184" s="167"/>
      <c r="C184" s="167"/>
      <c r="D184" s="167"/>
      <c r="E184" s="167"/>
      <c r="F184" s="167"/>
      <c r="G184" s="167"/>
      <c r="H184" s="167"/>
      <c r="I184" s="167"/>
      <c r="J184" s="167"/>
      <c r="K184" s="167"/>
      <c r="L184" s="167"/>
      <c r="M184" s="167"/>
    </row>
    <row r="185" spans="2:13" x14ac:dyDescent="0.25">
      <c r="B185" s="167"/>
      <c r="C185" s="167"/>
      <c r="D185" s="167"/>
      <c r="E185" s="167"/>
      <c r="F185" s="167"/>
      <c r="G185" s="167"/>
      <c r="H185" s="167"/>
      <c r="I185" s="167"/>
      <c r="J185" s="167"/>
      <c r="K185" s="167"/>
      <c r="L185" s="167"/>
      <c r="M185" s="167"/>
    </row>
    <row r="186" spans="2:13" x14ac:dyDescent="0.25">
      <c r="B186" s="167"/>
      <c r="C186" s="167"/>
      <c r="D186" s="167"/>
      <c r="E186" s="167"/>
      <c r="F186" s="167"/>
      <c r="G186" s="167"/>
      <c r="H186" s="167"/>
      <c r="I186" s="167"/>
      <c r="J186" s="167"/>
      <c r="K186" s="167"/>
      <c r="L186" s="167"/>
      <c r="M186" s="167"/>
    </row>
    <row r="187" spans="2:13" x14ac:dyDescent="0.25">
      <c r="B187" s="167"/>
      <c r="C187" s="167"/>
      <c r="D187" s="167"/>
      <c r="E187" s="167"/>
      <c r="F187" s="167"/>
      <c r="G187" s="167"/>
      <c r="H187" s="167"/>
      <c r="I187" s="167"/>
      <c r="J187" s="167"/>
      <c r="K187" s="167"/>
      <c r="L187" s="167"/>
      <c r="M187" s="167"/>
    </row>
    <row r="188" spans="2:13" x14ac:dyDescent="0.25">
      <c r="B188" s="167"/>
      <c r="C188" s="167"/>
      <c r="D188" s="167"/>
      <c r="E188" s="167"/>
      <c r="F188" s="167"/>
      <c r="G188" s="167"/>
      <c r="H188" s="167"/>
      <c r="I188" s="167"/>
      <c r="J188" s="167"/>
      <c r="K188" s="167"/>
      <c r="L188" s="167"/>
      <c r="M188" s="167"/>
    </row>
    <row r="189" spans="2:13" x14ac:dyDescent="0.25">
      <c r="B189" s="167"/>
      <c r="C189" s="167"/>
      <c r="D189" s="167"/>
      <c r="E189" s="167"/>
      <c r="F189" s="167"/>
      <c r="G189" s="167"/>
      <c r="H189" s="167"/>
      <c r="I189" s="167"/>
      <c r="J189" s="167"/>
      <c r="K189" s="167"/>
      <c r="L189" s="167"/>
      <c r="M189" s="167"/>
    </row>
    <row r="190" spans="2:13" x14ac:dyDescent="0.25">
      <c r="B190" s="167"/>
      <c r="C190" s="167"/>
      <c r="D190" s="167"/>
      <c r="E190" s="167"/>
      <c r="F190" s="167"/>
      <c r="G190" s="167"/>
      <c r="H190" s="167"/>
      <c r="I190" s="167"/>
      <c r="J190" s="167"/>
      <c r="K190" s="167"/>
      <c r="L190" s="167"/>
      <c r="M190" s="167"/>
    </row>
    <row r="191" spans="2:13" x14ac:dyDescent="0.25">
      <c r="B191" s="167"/>
      <c r="C191" s="167"/>
      <c r="D191" s="167"/>
      <c r="E191" s="167"/>
      <c r="F191" s="167"/>
      <c r="G191" s="167"/>
      <c r="H191" s="167"/>
      <c r="I191" s="167"/>
      <c r="J191" s="167"/>
      <c r="K191" s="167"/>
      <c r="L191" s="167"/>
      <c r="M191" s="167"/>
    </row>
    <row r="192" spans="2:13" x14ac:dyDescent="0.25">
      <c r="B192" s="167"/>
      <c r="C192" s="167"/>
      <c r="D192" s="167"/>
      <c r="E192" s="167"/>
      <c r="F192" s="167"/>
      <c r="G192" s="167"/>
      <c r="H192" s="167"/>
      <c r="I192" s="167"/>
      <c r="J192" s="167"/>
      <c r="K192" s="167"/>
      <c r="L192" s="167"/>
      <c r="M192" s="167"/>
    </row>
    <row r="193" spans="2:13" x14ac:dyDescent="0.25">
      <c r="B193" s="167"/>
      <c r="C193" s="167"/>
      <c r="D193" s="167"/>
      <c r="E193" s="167"/>
      <c r="F193" s="167"/>
      <c r="G193" s="167"/>
      <c r="H193" s="167"/>
      <c r="I193" s="167"/>
      <c r="J193" s="167"/>
      <c r="K193" s="167"/>
      <c r="L193" s="167"/>
      <c r="M193" s="167"/>
    </row>
    <row r="194" spans="2:13" x14ac:dyDescent="0.25">
      <c r="B194" s="167"/>
      <c r="C194" s="167"/>
      <c r="D194" s="167"/>
      <c r="E194" s="167"/>
      <c r="F194" s="167"/>
      <c r="G194" s="167"/>
      <c r="H194" s="167"/>
      <c r="I194" s="167"/>
      <c r="J194" s="167"/>
      <c r="K194" s="167"/>
      <c r="L194" s="167"/>
      <c r="M194" s="167"/>
    </row>
    <row r="195" spans="2:13" x14ac:dyDescent="0.25">
      <c r="B195" s="167"/>
      <c r="C195" s="167"/>
      <c r="D195" s="167"/>
      <c r="E195" s="167"/>
      <c r="F195" s="167"/>
      <c r="G195" s="167"/>
      <c r="H195" s="167"/>
      <c r="I195" s="167"/>
      <c r="J195" s="167"/>
      <c r="K195" s="167"/>
      <c r="L195" s="167"/>
      <c r="M195" s="167"/>
    </row>
    <row r="196" spans="2:13" x14ac:dyDescent="0.25">
      <c r="B196" s="167"/>
      <c r="C196" s="167"/>
      <c r="D196" s="167"/>
      <c r="E196" s="167"/>
      <c r="F196" s="167"/>
      <c r="G196" s="167"/>
      <c r="H196" s="167"/>
      <c r="I196" s="167"/>
      <c r="J196" s="167"/>
      <c r="K196" s="167"/>
      <c r="L196" s="167"/>
      <c r="M196" s="167"/>
    </row>
    <row r="197" spans="2:13" x14ac:dyDescent="0.25">
      <c r="B197" s="167"/>
      <c r="C197" s="167"/>
      <c r="D197" s="167"/>
      <c r="E197" s="167"/>
      <c r="F197" s="167"/>
      <c r="G197" s="167"/>
      <c r="H197" s="167"/>
      <c r="I197" s="167"/>
      <c r="J197" s="167"/>
      <c r="K197" s="167"/>
      <c r="L197" s="167"/>
      <c r="M197" s="167"/>
    </row>
    <row r="198" spans="2:13" x14ac:dyDescent="0.25">
      <c r="B198" s="167"/>
      <c r="C198" s="167"/>
      <c r="D198" s="167"/>
      <c r="E198" s="167"/>
      <c r="F198" s="167"/>
      <c r="G198" s="167"/>
      <c r="H198" s="167"/>
      <c r="I198" s="167"/>
      <c r="J198" s="167"/>
      <c r="K198" s="167"/>
      <c r="L198" s="167"/>
      <c r="M198" s="167"/>
    </row>
    <row r="199" spans="2:13" x14ac:dyDescent="0.25">
      <c r="B199" s="167"/>
      <c r="C199" s="167"/>
      <c r="D199" s="167"/>
      <c r="E199" s="167"/>
      <c r="F199" s="167"/>
      <c r="G199" s="167"/>
      <c r="H199" s="167"/>
      <c r="I199" s="167"/>
      <c r="J199" s="167"/>
      <c r="K199" s="167"/>
      <c r="L199" s="167"/>
      <c r="M199" s="167"/>
    </row>
    <row r="200" spans="2:13" x14ac:dyDescent="0.25">
      <c r="B200" s="167"/>
      <c r="C200" s="167"/>
      <c r="D200" s="167"/>
      <c r="E200" s="167"/>
      <c r="F200" s="167"/>
      <c r="G200" s="167"/>
      <c r="H200" s="167"/>
      <c r="I200" s="167"/>
      <c r="J200" s="167"/>
      <c r="K200" s="167"/>
      <c r="L200" s="167"/>
      <c r="M200" s="167"/>
    </row>
    <row r="201" spans="2:13" x14ac:dyDescent="0.25">
      <c r="B201" s="167"/>
      <c r="C201" s="167"/>
      <c r="D201" s="167"/>
      <c r="E201" s="167"/>
      <c r="F201" s="167"/>
      <c r="G201" s="167"/>
      <c r="H201" s="167"/>
      <c r="I201" s="167"/>
      <c r="J201" s="167"/>
      <c r="K201" s="167"/>
      <c r="L201" s="167"/>
      <c r="M201" s="167"/>
    </row>
    <row r="202" spans="2:13" x14ac:dyDescent="0.25">
      <c r="B202" s="167"/>
      <c r="C202" s="167"/>
      <c r="D202" s="167"/>
      <c r="E202" s="167"/>
      <c r="F202" s="167"/>
      <c r="G202" s="167"/>
      <c r="H202" s="167"/>
      <c r="I202" s="167"/>
      <c r="J202" s="167"/>
      <c r="K202" s="167"/>
      <c r="L202" s="167"/>
      <c r="M202" s="167"/>
    </row>
    <row r="203" spans="2:13" x14ac:dyDescent="0.25">
      <c r="B203" s="167"/>
      <c r="C203" s="167"/>
      <c r="D203" s="167"/>
      <c r="E203" s="167"/>
      <c r="F203" s="167"/>
      <c r="G203" s="167"/>
      <c r="H203" s="167"/>
      <c r="I203" s="167"/>
      <c r="J203" s="167"/>
      <c r="K203" s="167"/>
      <c r="L203" s="167"/>
      <c r="M203" s="167"/>
    </row>
    <row r="204" spans="2:13" x14ac:dyDescent="0.25">
      <c r="B204" s="167"/>
      <c r="C204" s="167"/>
      <c r="D204" s="167"/>
      <c r="E204" s="167"/>
      <c r="F204" s="167"/>
      <c r="G204" s="167"/>
      <c r="H204" s="167"/>
      <c r="I204" s="167"/>
      <c r="J204" s="167"/>
      <c r="K204" s="167"/>
      <c r="L204" s="167"/>
      <c r="M204" s="167"/>
    </row>
    <row r="205" spans="2:13" x14ac:dyDescent="0.25">
      <c r="B205" s="167"/>
      <c r="C205" s="167"/>
      <c r="D205" s="167"/>
      <c r="E205" s="167"/>
      <c r="F205" s="167"/>
      <c r="G205" s="167"/>
      <c r="H205" s="167"/>
      <c r="I205" s="167"/>
      <c r="J205" s="167"/>
      <c r="K205" s="167"/>
      <c r="L205" s="167"/>
      <c r="M205" s="167"/>
    </row>
    <row r="206" spans="2:13" x14ac:dyDescent="0.25">
      <c r="B206" s="167"/>
      <c r="C206" s="167"/>
      <c r="D206" s="167"/>
      <c r="E206" s="167"/>
      <c r="F206" s="167"/>
      <c r="G206" s="167"/>
      <c r="H206" s="167"/>
      <c r="I206" s="167"/>
      <c r="J206" s="167"/>
      <c r="K206" s="167"/>
      <c r="L206" s="167"/>
      <c r="M206" s="167"/>
    </row>
    <row r="207" spans="2:13" x14ac:dyDescent="0.25">
      <c r="B207" s="167"/>
      <c r="C207" s="167"/>
      <c r="D207" s="167"/>
      <c r="E207" s="167"/>
      <c r="F207" s="167"/>
      <c r="G207" s="167"/>
      <c r="H207" s="167"/>
      <c r="I207" s="167"/>
      <c r="J207" s="167"/>
      <c r="K207" s="167"/>
      <c r="L207" s="167"/>
      <c r="M207" s="167"/>
    </row>
    <row r="208" spans="2:13" x14ac:dyDescent="0.25">
      <c r="B208" s="167"/>
      <c r="C208" s="167"/>
      <c r="D208" s="167"/>
      <c r="E208" s="167"/>
      <c r="F208" s="167"/>
      <c r="G208" s="167"/>
      <c r="H208" s="167"/>
      <c r="I208" s="167"/>
      <c r="J208" s="167"/>
      <c r="K208" s="167"/>
      <c r="L208" s="167"/>
      <c r="M208" s="167"/>
    </row>
    <row r="209" spans="2:13" x14ac:dyDescent="0.25">
      <c r="B209" s="167"/>
      <c r="C209" s="167"/>
      <c r="D209" s="167"/>
      <c r="E209" s="167"/>
      <c r="F209" s="167"/>
      <c r="G209" s="167"/>
      <c r="H209" s="167"/>
      <c r="I209" s="167"/>
      <c r="J209" s="167"/>
      <c r="K209" s="167"/>
      <c r="L209" s="167"/>
      <c r="M209" s="167"/>
    </row>
    <row r="210" spans="2:13" x14ac:dyDescent="0.25">
      <c r="B210" s="167"/>
      <c r="C210" s="167"/>
      <c r="D210" s="167"/>
      <c r="E210" s="167"/>
      <c r="F210" s="167"/>
      <c r="G210" s="167"/>
      <c r="H210" s="167"/>
      <c r="I210" s="167"/>
      <c r="J210" s="167"/>
      <c r="K210" s="167"/>
      <c r="L210" s="167"/>
      <c r="M210" s="167"/>
    </row>
    <row r="211" spans="2:13" x14ac:dyDescent="0.25">
      <c r="B211" s="167"/>
      <c r="C211" s="167"/>
      <c r="D211" s="167"/>
      <c r="E211" s="167"/>
      <c r="F211" s="167"/>
      <c r="G211" s="167"/>
      <c r="H211" s="167"/>
      <c r="I211" s="167"/>
      <c r="J211" s="167"/>
      <c r="K211" s="167"/>
      <c r="L211" s="167"/>
      <c r="M211" s="167"/>
    </row>
    <row r="212" spans="2:13" x14ac:dyDescent="0.25">
      <c r="B212" s="167"/>
      <c r="C212" s="167"/>
      <c r="D212" s="167"/>
      <c r="E212" s="167"/>
      <c r="F212" s="167"/>
      <c r="G212" s="167"/>
      <c r="H212" s="167"/>
      <c r="I212" s="167"/>
      <c r="J212" s="167"/>
      <c r="K212" s="167"/>
      <c r="L212" s="167"/>
      <c r="M212" s="167"/>
    </row>
    <row r="213" spans="2:13" x14ac:dyDescent="0.25">
      <c r="B213" s="167"/>
      <c r="C213" s="167"/>
      <c r="D213" s="167"/>
      <c r="E213" s="167"/>
      <c r="F213" s="167"/>
      <c r="G213" s="167"/>
      <c r="H213" s="167"/>
      <c r="I213" s="167"/>
      <c r="J213" s="167"/>
      <c r="K213" s="167"/>
      <c r="L213" s="167"/>
      <c r="M213" s="167"/>
    </row>
    <row r="214" spans="2:13" x14ac:dyDescent="0.25">
      <c r="B214" s="167"/>
      <c r="C214" s="167"/>
      <c r="D214" s="167"/>
      <c r="E214" s="167"/>
      <c r="F214" s="167"/>
      <c r="G214" s="167"/>
      <c r="H214" s="167"/>
      <c r="I214" s="167"/>
      <c r="J214" s="167"/>
      <c r="K214" s="167"/>
      <c r="L214" s="167"/>
      <c r="M214" s="167"/>
    </row>
    <row r="215" spans="2:13" x14ac:dyDescent="0.25">
      <c r="B215" s="167"/>
      <c r="C215" s="167"/>
      <c r="D215" s="167"/>
      <c r="E215" s="167"/>
      <c r="F215" s="167"/>
      <c r="G215" s="167"/>
      <c r="H215" s="167"/>
      <c r="I215" s="167"/>
      <c r="J215" s="167"/>
      <c r="K215" s="167"/>
      <c r="L215" s="167"/>
      <c r="M215" s="167"/>
    </row>
    <row r="216" spans="2:13" x14ac:dyDescent="0.25">
      <c r="B216" s="167"/>
      <c r="C216" s="167"/>
      <c r="D216" s="167"/>
      <c r="E216" s="167"/>
      <c r="F216" s="167"/>
      <c r="G216" s="167"/>
      <c r="H216" s="167"/>
      <c r="I216" s="167"/>
      <c r="J216" s="167"/>
      <c r="K216" s="167"/>
      <c r="L216" s="167"/>
      <c r="M216" s="167"/>
    </row>
    <row r="217" spans="2:13" x14ac:dyDescent="0.25">
      <c r="B217" s="167"/>
      <c r="C217" s="167"/>
      <c r="D217" s="167"/>
      <c r="E217" s="167"/>
      <c r="F217" s="167"/>
      <c r="G217" s="167"/>
      <c r="H217" s="167"/>
      <c r="I217" s="167"/>
      <c r="J217" s="167"/>
      <c r="K217" s="167"/>
      <c r="L217" s="167"/>
      <c r="M217" s="167"/>
    </row>
    <row r="218" spans="2:13" x14ac:dyDescent="0.25">
      <c r="B218" s="167"/>
      <c r="C218" s="167"/>
      <c r="D218" s="167"/>
      <c r="E218" s="167"/>
      <c r="F218" s="167"/>
      <c r="G218" s="167"/>
      <c r="H218" s="167"/>
      <c r="I218" s="167"/>
      <c r="J218" s="167"/>
      <c r="K218" s="167"/>
      <c r="L218" s="167"/>
      <c r="M218" s="167"/>
    </row>
    <row r="219" spans="2:13" x14ac:dyDescent="0.25">
      <c r="B219" s="167"/>
      <c r="C219" s="167"/>
      <c r="D219" s="167"/>
      <c r="E219" s="167"/>
      <c r="F219" s="167"/>
      <c r="G219" s="167"/>
      <c r="H219" s="167"/>
      <c r="I219" s="167"/>
      <c r="J219" s="167"/>
      <c r="K219" s="167"/>
      <c r="L219" s="167"/>
      <c r="M219" s="167"/>
    </row>
    <row r="220" spans="2:13" x14ac:dyDescent="0.25">
      <c r="B220" s="167"/>
      <c r="C220" s="167"/>
      <c r="D220" s="167"/>
      <c r="E220" s="167"/>
      <c r="F220" s="167"/>
      <c r="G220" s="167"/>
      <c r="H220" s="167"/>
      <c r="I220" s="167"/>
      <c r="J220" s="167"/>
      <c r="K220" s="167"/>
      <c r="L220" s="167"/>
      <c r="M220" s="167"/>
    </row>
    <row r="221" spans="2:13" x14ac:dyDescent="0.25">
      <c r="B221" s="167"/>
      <c r="C221" s="167"/>
      <c r="D221" s="167"/>
      <c r="E221" s="167"/>
      <c r="F221" s="167"/>
      <c r="G221" s="167"/>
      <c r="H221" s="167"/>
      <c r="I221" s="167"/>
      <c r="J221" s="167"/>
      <c r="K221" s="167"/>
      <c r="L221" s="167"/>
      <c r="M221" s="167"/>
    </row>
    <row r="222" spans="2:13" x14ac:dyDescent="0.25">
      <c r="B222" s="167"/>
      <c r="C222" s="167"/>
      <c r="D222" s="167"/>
      <c r="E222" s="167"/>
      <c r="F222" s="167"/>
      <c r="G222" s="167"/>
      <c r="H222" s="167"/>
      <c r="I222" s="167"/>
      <c r="J222" s="167"/>
      <c r="K222" s="167"/>
      <c r="L222" s="167"/>
      <c r="M222" s="167"/>
    </row>
    <row r="223" spans="2:13" x14ac:dyDescent="0.25">
      <c r="B223" s="167"/>
      <c r="C223" s="167"/>
      <c r="D223" s="167"/>
      <c r="E223" s="167"/>
      <c r="F223" s="167"/>
      <c r="G223" s="167"/>
      <c r="H223" s="167"/>
      <c r="I223" s="167"/>
      <c r="J223" s="167"/>
      <c r="K223" s="167"/>
      <c r="L223" s="167"/>
      <c r="M223" s="167"/>
    </row>
    <row r="224" spans="2:13" x14ac:dyDescent="0.25">
      <c r="B224" s="167"/>
      <c r="C224" s="167"/>
      <c r="D224" s="167"/>
      <c r="E224" s="167"/>
      <c r="F224" s="167"/>
      <c r="G224" s="167"/>
      <c r="H224" s="167"/>
      <c r="I224" s="167"/>
      <c r="J224" s="167"/>
      <c r="K224" s="167"/>
      <c r="L224" s="167"/>
      <c r="M224" s="167"/>
    </row>
    <row r="225" spans="2:13" x14ac:dyDescent="0.25">
      <c r="B225" s="167"/>
      <c r="C225" s="167"/>
      <c r="D225" s="167"/>
      <c r="E225" s="167"/>
      <c r="F225" s="167"/>
      <c r="G225" s="167"/>
      <c r="H225" s="167"/>
      <c r="I225" s="167"/>
      <c r="J225" s="167"/>
      <c r="K225" s="167"/>
      <c r="L225" s="167"/>
      <c r="M225" s="167"/>
    </row>
    <row r="226" spans="2:13" x14ac:dyDescent="0.25">
      <c r="B226" s="167"/>
      <c r="C226" s="167"/>
      <c r="D226" s="167"/>
      <c r="E226" s="167"/>
      <c r="F226" s="167"/>
      <c r="G226" s="167"/>
      <c r="H226" s="167"/>
      <c r="I226" s="167"/>
      <c r="J226" s="167"/>
      <c r="K226" s="167"/>
      <c r="L226" s="167"/>
      <c r="M226" s="167"/>
    </row>
    <row r="227" spans="2:13" x14ac:dyDescent="0.25">
      <c r="B227" s="167"/>
      <c r="C227" s="167"/>
      <c r="D227" s="167"/>
      <c r="E227" s="167"/>
      <c r="F227" s="167"/>
      <c r="G227" s="167"/>
      <c r="H227" s="167"/>
      <c r="I227" s="167"/>
      <c r="J227" s="167"/>
      <c r="K227" s="167"/>
      <c r="L227" s="167"/>
      <c r="M227" s="167"/>
    </row>
    <row r="228" spans="2:13" x14ac:dyDescent="0.25">
      <c r="B228" s="167"/>
      <c r="C228" s="167"/>
      <c r="D228" s="167"/>
      <c r="E228" s="167"/>
      <c r="F228" s="167"/>
      <c r="G228" s="167"/>
      <c r="H228" s="167"/>
      <c r="I228" s="167"/>
      <c r="J228" s="167"/>
      <c r="K228" s="167"/>
      <c r="L228" s="167"/>
      <c r="M228" s="167"/>
    </row>
    <row r="229" spans="2:13" x14ac:dyDescent="0.25">
      <c r="B229" s="167"/>
      <c r="C229" s="167"/>
      <c r="D229" s="167"/>
      <c r="E229" s="167"/>
      <c r="F229" s="167"/>
      <c r="G229" s="167"/>
      <c r="H229" s="167"/>
      <c r="I229" s="167"/>
      <c r="J229" s="167"/>
      <c r="K229" s="167"/>
      <c r="L229" s="167"/>
      <c r="M229" s="167"/>
    </row>
    <row r="230" spans="2:13" x14ac:dyDescent="0.25">
      <c r="B230" s="167"/>
      <c r="C230" s="167"/>
      <c r="D230" s="167"/>
      <c r="E230" s="167"/>
      <c r="F230" s="167"/>
      <c r="G230" s="167"/>
      <c r="H230" s="167"/>
      <c r="I230" s="167"/>
      <c r="J230" s="167"/>
      <c r="K230" s="167"/>
      <c r="L230" s="167"/>
      <c r="M230" s="167"/>
    </row>
    <row r="231" spans="2:13" x14ac:dyDescent="0.25">
      <c r="B231" s="167"/>
      <c r="C231" s="167"/>
      <c r="D231" s="167"/>
      <c r="E231" s="167"/>
      <c r="F231" s="167"/>
      <c r="G231" s="167"/>
      <c r="H231" s="167"/>
      <c r="I231" s="167"/>
      <c r="J231" s="167"/>
      <c r="K231" s="167"/>
      <c r="L231" s="167"/>
      <c r="M231" s="167"/>
    </row>
    <row r="232" spans="2:13" x14ac:dyDescent="0.25">
      <c r="B232" s="167"/>
      <c r="C232" s="167"/>
      <c r="D232" s="167"/>
      <c r="E232" s="167"/>
      <c r="F232" s="167"/>
      <c r="G232" s="167"/>
      <c r="H232" s="167"/>
      <c r="I232" s="167"/>
      <c r="J232" s="167"/>
      <c r="K232" s="167"/>
      <c r="L232" s="167"/>
      <c r="M232" s="167"/>
    </row>
    <row r="233" spans="2:13" x14ac:dyDescent="0.25">
      <c r="B233" s="167"/>
      <c r="C233" s="167"/>
      <c r="D233" s="167"/>
      <c r="E233" s="167"/>
      <c r="F233" s="167"/>
      <c r="G233" s="167"/>
      <c r="H233" s="167"/>
      <c r="I233" s="167"/>
      <c r="J233" s="167"/>
      <c r="K233" s="167"/>
      <c r="L233" s="167"/>
      <c r="M233" s="167"/>
    </row>
    <row r="234" spans="2:13" x14ac:dyDescent="0.25">
      <c r="B234" s="167"/>
      <c r="C234" s="167"/>
      <c r="D234" s="167"/>
      <c r="E234" s="167"/>
      <c r="F234" s="167"/>
      <c r="G234" s="167"/>
      <c r="H234" s="167"/>
      <c r="I234" s="167"/>
      <c r="J234" s="167"/>
      <c r="K234" s="167"/>
      <c r="L234" s="167"/>
      <c r="M234" s="167"/>
    </row>
    <row r="235" spans="2:13" x14ac:dyDescent="0.25">
      <c r="B235" s="167"/>
      <c r="C235" s="167"/>
      <c r="D235" s="167"/>
      <c r="E235" s="167"/>
      <c r="F235" s="167"/>
      <c r="G235" s="167"/>
      <c r="H235" s="167"/>
      <c r="I235" s="167"/>
      <c r="J235" s="167"/>
      <c r="K235" s="167"/>
      <c r="L235" s="167"/>
      <c r="M235" s="167"/>
    </row>
    <row r="236" spans="2:13" x14ac:dyDescent="0.25">
      <c r="B236" s="167"/>
      <c r="C236" s="167"/>
      <c r="D236" s="167"/>
      <c r="E236" s="167"/>
      <c r="F236" s="167"/>
      <c r="G236" s="167"/>
      <c r="H236" s="167"/>
      <c r="I236" s="167"/>
      <c r="J236" s="167"/>
      <c r="K236" s="167"/>
      <c r="L236" s="167"/>
      <c r="M236" s="167"/>
    </row>
    <row r="237" spans="2:13" x14ac:dyDescent="0.25">
      <c r="B237" s="167"/>
      <c r="C237" s="167"/>
      <c r="D237" s="167"/>
      <c r="E237" s="167"/>
      <c r="F237" s="167"/>
      <c r="G237" s="167"/>
      <c r="H237" s="167"/>
      <c r="I237" s="167"/>
      <c r="J237" s="167"/>
      <c r="K237" s="167"/>
      <c r="L237" s="167"/>
      <c r="M237" s="167"/>
    </row>
    <row r="238" spans="2:13" x14ac:dyDescent="0.25">
      <c r="B238" s="167"/>
      <c r="C238" s="167"/>
      <c r="D238" s="167"/>
      <c r="E238" s="167"/>
      <c r="F238" s="167"/>
      <c r="G238" s="167"/>
      <c r="H238" s="167"/>
      <c r="I238" s="167"/>
      <c r="J238" s="167"/>
      <c r="K238" s="167"/>
      <c r="L238" s="167"/>
      <c r="M238" s="167"/>
    </row>
    <row r="239" spans="2:13" x14ac:dyDescent="0.25">
      <c r="B239" s="167"/>
      <c r="C239" s="167"/>
      <c r="D239" s="167"/>
      <c r="E239" s="167"/>
      <c r="F239" s="167"/>
      <c r="G239" s="167"/>
      <c r="H239" s="167"/>
      <c r="I239" s="167"/>
      <c r="J239" s="167"/>
      <c r="K239" s="167"/>
      <c r="L239" s="167"/>
      <c r="M239" s="167"/>
    </row>
    <row r="240" spans="2:13" x14ac:dyDescent="0.25">
      <c r="B240" s="167"/>
      <c r="C240" s="167"/>
      <c r="D240" s="167"/>
      <c r="E240" s="167"/>
      <c r="F240" s="167"/>
      <c r="G240" s="167"/>
      <c r="H240" s="167"/>
      <c r="I240" s="167"/>
      <c r="J240" s="167"/>
      <c r="K240" s="167"/>
      <c r="L240" s="167"/>
      <c r="M240" s="167"/>
    </row>
    <row r="241" spans="2:13" x14ac:dyDescent="0.25">
      <c r="B241" s="167"/>
      <c r="C241" s="167"/>
      <c r="D241" s="167"/>
      <c r="E241" s="167"/>
      <c r="F241" s="167"/>
      <c r="G241" s="167"/>
      <c r="H241" s="167"/>
      <c r="I241" s="167"/>
      <c r="J241" s="167"/>
      <c r="K241" s="167"/>
      <c r="L241" s="167"/>
      <c r="M241" s="167"/>
    </row>
    <row r="242" spans="2:13" x14ac:dyDescent="0.25">
      <c r="B242" s="167"/>
      <c r="C242" s="167"/>
      <c r="D242" s="167"/>
      <c r="E242" s="167"/>
      <c r="F242" s="167"/>
      <c r="G242" s="167"/>
      <c r="H242" s="167"/>
      <c r="I242" s="167"/>
      <c r="J242" s="167"/>
      <c r="K242" s="167"/>
      <c r="L242" s="167"/>
      <c r="M242" s="167"/>
    </row>
    <row r="243" spans="2:13" x14ac:dyDescent="0.25">
      <c r="B243" s="167"/>
      <c r="C243" s="167"/>
      <c r="D243" s="167"/>
      <c r="E243" s="167"/>
      <c r="F243" s="167"/>
      <c r="G243" s="167"/>
      <c r="H243" s="167"/>
      <c r="I243" s="167"/>
      <c r="J243" s="167"/>
      <c r="K243" s="167"/>
      <c r="L243" s="167"/>
      <c r="M243" s="167"/>
    </row>
    <row r="244" spans="2:13" x14ac:dyDescent="0.25">
      <c r="B244" s="167"/>
      <c r="C244" s="167"/>
      <c r="D244" s="167"/>
      <c r="E244" s="167"/>
      <c r="F244" s="167"/>
      <c r="G244" s="167"/>
      <c r="H244" s="167"/>
      <c r="I244" s="167"/>
      <c r="J244" s="167"/>
      <c r="K244" s="167"/>
      <c r="L244" s="167"/>
      <c r="M244" s="167"/>
    </row>
    <row r="245" spans="2:13" x14ac:dyDescent="0.25">
      <c r="B245" s="167"/>
      <c r="C245" s="167"/>
      <c r="D245" s="167"/>
      <c r="E245" s="167"/>
      <c r="F245" s="167"/>
      <c r="G245" s="167"/>
      <c r="H245" s="167"/>
      <c r="I245" s="167"/>
      <c r="J245" s="167"/>
      <c r="K245" s="167"/>
      <c r="L245" s="167"/>
      <c r="M245" s="167"/>
    </row>
    <row r="246" spans="2:13" x14ac:dyDescent="0.25">
      <c r="B246" s="167"/>
      <c r="C246" s="167"/>
      <c r="D246" s="167"/>
      <c r="E246" s="167"/>
      <c r="F246" s="167"/>
      <c r="G246" s="167"/>
      <c r="H246" s="167"/>
      <c r="I246" s="167"/>
      <c r="J246" s="167"/>
      <c r="K246" s="167"/>
      <c r="L246" s="167"/>
      <c r="M246" s="167"/>
    </row>
    <row r="247" spans="2:13" x14ac:dyDescent="0.25">
      <c r="B247" s="167"/>
      <c r="C247" s="167"/>
      <c r="D247" s="167"/>
      <c r="E247" s="167"/>
      <c r="F247" s="167"/>
      <c r="G247" s="167"/>
      <c r="H247" s="167"/>
      <c r="I247" s="167"/>
      <c r="J247" s="167"/>
      <c r="K247" s="167"/>
      <c r="L247" s="167"/>
      <c r="M247" s="167"/>
    </row>
    <row r="248" spans="2:13" x14ac:dyDescent="0.25">
      <c r="B248" s="167"/>
      <c r="C248" s="167"/>
      <c r="D248" s="167"/>
      <c r="E248" s="167"/>
      <c r="F248" s="167"/>
      <c r="G248" s="167"/>
      <c r="H248" s="167"/>
      <c r="I248" s="167"/>
      <c r="J248" s="167"/>
      <c r="K248" s="167"/>
      <c r="L248" s="167"/>
      <c r="M248" s="167"/>
    </row>
    <row r="249" spans="2:13" x14ac:dyDescent="0.25">
      <c r="B249" s="167"/>
      <c r="C249" s="167"/>
      <c r="D249" s="167"/>
      <c r="E249" s="167"/>
      <c r="F249" s="167"/>
      <c r="G249" s="167"/>
      <c r="H249" s="167"/>
      <c r="I249" s="167"/>
      <c r="J249" s="167"/>
      <c r="K249" s="167"/>
      <c r="L249" s="167"/>
      <c r="M249" s="167"/>
    </row>
    <row r="250" spans="2:13" x14ac:dyDescent="0.25">
      <c r="B250" s="167"/>
      <c r="C250" s="167"/>
      <c r="D250" s="167"/>
      <c r="E250" s="167"/>
      <c r="F250" s="167"/>
      <c r="G250" s="167"/>
      <c r="H250" s="167"/>
      <c r="I250" s="167"/>
      <c r="J250" s="167"/>
      <c r="K250" s="167"/>
      <c r="L250" s="167"/>
      <c r="M250" s="167"/>
    </row>
    <row r="251" spans="2:13" x14ac:dyDescent="0.25">
      <c r="B251" s="167"/>
      <c r="C251" s="167"/>
      <c r="D251" s="167"/>
      <c r="E251" s="167"/>
      <c r="F251" s="167"/>
      <c r="G251" s="167"/>
      <c r="H251" s="167"/>
      <c r="I251" s="167"/>
      <c r="J251" s="167"/>
      <c r="K251" s="167"/>
      <c r="L251" s="167"/>
      <c r="M251" s="167"/>
    </row>
    <row r="252" spans="2:13" x14ac:dyDescent="0.25">
      <c r="B252" s="167"/>
      <c r="C252" s="167"/>
      <c r="D252" s="167"/>
      <c r="E252" s="167"/>
      <c r="F252" s="167"/>
      <c r="G252" s="167"/>
      <c r="H252" s="167"/>
      <c r="I252" s="167"/>
      <c r="J252" s="167"/>
      <c r="K252" s="167"/>
      <c r="L252" s="167"/>
      <c r="M252" s="167"/>
    </row>
    <row r="253" spans="2:13" x14ac:dyDescent="0.25">
      <c r="B253" s="167"/>
      <c r="C253" s="167"/>
      <c r="D253" s="167"/>
      <c r="E253" s="167"/>
      <c r="F253" s="167"/>
      <c r="G253" s="167"/>
      <c r="H253" s="167"/>
      <c r="I253" s="167"/>
      <c r="J253" s="167"/>
      <c r="K253" s="167"/>
      <c r="L253" s="167"/>
      <c r="M253" s="167"/>
    </row>
    <row r="254" spans="2:13" x14ac:dyDescent="0.25">
      <c r="B254" s="167"/>
      <c r="C254" s="167"/>
      <c r="D254" s="167"/>
      <c r="E254" s="167"/>
      <c r="F254" s="167"/>
      <c r="G254" s="167"/>
      <c r="H254" s="167"/>
      <c r="I254" s="167"/>
      <c r="J254" s="167"/>
      <c r="K254" s="167"/>
      <c r="L254" s="167"/>
      <c r="M254" s="167"/>
    </row>
    <row r="255" spans="2:13" x14ac:dyDescent="0.25">
      <c r="B255" s="167"/>
      <c r="C255" s="167"/>
      <c r="D255" s="167"/>
      <c r="E255" s="167"/>
      <c r="F255" s="167"/>
      <c r="G255" s="167"/>
      <c r="H255" s="167"/>
      <c r="I255" s="167"/>
      <c r="J255" s="167"/>
      <c r="K255" s="167"/>
      <c r="L255" s="167"/>
      <c r="M255" s="167"/>
    </row>
    <row r="256" spans="2:13" x14ac:dyDescent="0.25">
      <c r="B256" s="167"/>
      <c r="C256" s="167"/>
      <c r="D256" s="167"/>
      <c r="E256" s="167"/>
      <c r="F256" s="167"/>
      <c r="G256" s="167"/>
      <c r="H256" s="167"/>
      <c r="I256" s="167"/>
      <c r="J256" s="167"/>
      <c r="K256" s="167"/>
      <c r="L256" s="167"/>
      <c r="M256" s="167"/>
    </row>
    <row r="257" spans="2:13" x14ac:dyDescent="0.25">
      <c r="B257" s="167"/>
      <c r="C257" s="167"/>
      <c r="D257" s="167"/>
      <c r="E257" s="167"/>
      <c r="F257" s="167"/>
      <c r="G257" s="167"/>
      <c r="H257" s="167"/>
      <c r="I257" s="167"/>
      <c r="J257" s="167"/>
      <c r="K257" s="167"/>
      <c r="L257" s="167"/>
      <c r="M257" s="167"/>
    </row>
    <row r="258" spans="2:13" x14ac:dyDescent="0.25">
      <c r="B258" s="167"/>
      <c r="C258" s="167"/>
      <c r="D258" s="167"/>
      <c r="E258" s="167"/>
      <c r="F258" s="167"/>
      <c r="G258" s="167"/>
      <c r="H258" s="167"/>
      <c r="I258" s="167"/>
      <c r="J258" s="167"/>
      <c r="K258" s="167"/>
      <c r="L258" s="167"/>
      <c r="M258" s="167"/>
    </row>
    <row r="259" spans="2:13" x14ac:dyDescent="0.25">
      <c r="B259" s="167"/>
      <c r="C259" s="167"/>
      <c r="D259" s="167"/>
      <c r="E259" s="167"/>
      <c r="F259" s="167"/>
      <c r="G259" s="167"/>
      <c r="H259" s="167"/>
      <c r="I259" s="167"/>
      <c r="J259" s="167"/>
      <c r="K259" s="167"/>
      <c r="L259" s="167"/>
      <c r="M259" s="167"/>
    </row>
    <row r="260" spans="2:13" x14ac:dyDescent="0.25">
      <c r="B260" s="167"/>
      <c r="C260" s="167"/>
      <c r="D260" s="167"/>
      <c r="E260" s="167"/>
      <c r="F260" s="167"/>
      <c r="G260" s="167"/>
      <c r="H260" s="167"/>
      <c r="I260" s="167"/>
      <c r="J260" s="167"/>
      <c r="K260" s="167"/>
      <c r="L260" s="167"/>
      <c r="M260" s="167"/>
    </row>
    <row r="261" spans="2:13" x14ac:dyDescent="0.25">
      <c r="B261" s="167"/>
      <c r="C261" s="167"/>
      <c r="D261" s="167"/>
      <c r="E261" s="167"/>
      <c r="F261" s="167"/>
      <c r="G261" s="167"/>
      <c r="H261" s="167"/>
      <c r="I261" s="167"/>
      <c r="J261" s="167"/>
      <c r="K261" s="167"/>
      <c r="L261" s="167"/>
      <c r="M261" s="167"/>
    </row>
    <row r="262" spans="2:13" x14ac:dyDescent="0.25">
      <c r="B262" s="167"/>
      <c r="C262" s="167"/>
      <c r="D262" s="167"/>
      <c r="E262" s="167"/>
      <c r="F262" s="167"/>
      <c r="G262" s="167"/>
      <c r="H262" s="167"/>
      <c r="I262" s="167"/>
      <c r="J262" s="167"/>
      <c r="K262" s="167"/>
      <c r="L262" s="167"/>
      <c r="M262" s="167"/>
    </row>
    <row r="263" spans="2:13" x14ac:dyDescent="0.25">
      <c r="B263" s="167"/>
      <c r="C263" s="167"/>
      <c r="D263" s="167"/>
      <c r="E263" s="167"/>
      <c r="F263" s="167"/>
      <c r="G263" s="167"/>
      <c r="H263" s="167"/>
      <c r="I263" s="167"/>
      <c r="J263" s="167"/>
      <c r="K263" s="167"/>
      <c r="L263" s="167"/>
      <c r="M263" s="167"/>
    </row>
    <row r="264" spans="2:13" x14ac:dyDescent="0.25">
      <c r="B264" s="167"/>
      <c r="C264" s="167"/>
      <c r="D264" s="167"/>
      <c r="E264" s="167"/>
      <c r="F264" s="167"/>
      <c r="G264" s="167"/>
      <c r="H264" s="167"/>
      <c r="I264" s="167"/>
      <c r="J264" s="167"/>
      <c r="K264" s="167"/>
      <c r="L264" s="167"/>
      <c r="M264" s="167"/>
    </row>
    <row r="265" spans="2:13" x14ac:dyDescent="0.25">
      <c r="B265" s="167"/>
      <c r="C265" s="167"/>
      <c r="D265" s="167"/>
      <c r="E265" s="167"/>
      <c r="F265" s="167"/>
      <c r="G265" s="167"/>
      <c r="H265" s="167"/>
      <c r="I265" s="167"/>
      <c r="J265" s="167"/>
      <c r="K265" s="167"/>
      <c r="L265" s="167"/>
      <c r="M265" s="167"/>
    </row>
    <row r="266" spans="2:13" x14ac:dyDescent="0.25">
      <c r="B266" s="167"/>
      <c r="C266" s="167"/>
      <c r="D266" s="167"/>
      <c r="E266" s="167"/>
      <c r="F266" s="167"/>
      <c r="G266" s="167"/>
      <c r="H266" s="167"/>
      <c r="I266" s="167"/>
      <c r="J266" s="167"/>
      <c r="K266" s="167"/>
      <c r="L266" s="167"/>
      <c r="M266" s="167"/>
    </row>
    <row r="267" spans="2:13" x14ac:dyDescent="0.25">
      <c r="B267" s="167"/>
      <c r="C267" s="167"/>
      <c r="D267" s="167"/>
      <c r="E267" s="167"/>
      <c r="F267" s="167"/>
      <c r="G267" s="167"/>
      <c r="H267" s="167"/>
      <c r="I267" s="167"/>
      <c r="J267" s="167"/>
      <c r="K267" s="167"/>
      <c r="L267" s="167"/>
      <c r="M267" s="167"/>
    </row>
    <row r="268" spans="2:13" x14ac:dyDescent="0.25">
      <c r="B268" s="167"/>
      <c r="C268" s="167"/>
      <c r="D268" s="167"/>
      <c r="E268" s="167"/>
      <c r="F268" s="167"/>
      <c r="G268" s="167"/>
      <c r="H268" s="167"/>
      <c r="I268" s="167"/>
      <c r="J268" s="167"/>
      <c r="K268" s="167"/>
      <c r="L268" s="167"/>
      <c r="M268" s="167"/>
    </row>
    <row r="269" spans="2:13" x14ac:dyDescent="0.25">
      <c r="B269" s="167"/>
      <c r="C269" s="167"/>
      <c r="D269" s="167"/>
      <c r="E269" s="167"/>
      <c r="F269" s="167"/>
      <c r="G269" s="167"/>
      <c r="H269" s="167"/>
      <c r="I269" s="167"/>
      <c r="J269" s="167"/>
      <c r="K269" s="167"/>
      <c r="L269" s="167"/>
      <c r="M269" s="167"/>
    </row>
    <row r="270" spans="2:13" x14ac:dyDescent="0.25">
      <c r="B270" s="167"/>
      <c r="C270" s="167"/>
      <c r="D270" s="167"/>
      <c r="E270" s="167"/>
      <c r="F270" s="167"/>
      <c r="G270" s="167"/>
      <c r="H270" s="167"/>
      <c r="I270" s="167"/>
      <c r="J270" s="167"/>
      <c r="K270" s="167"/>
      <c r="L270" s="167"/>
      <c r="M270" s="167"/>
    </row>
    <row r="271" spans="2:13" x14ac:dyDescent="0.25">
      <c r="B271" s="167"/>
      <c r="C271" s="167"/>
      <c r="D271" s="167"/>
      <c r="E271" s="167"/>
      <c r="F271" s="167"/>
      <c r="G271" s="167"/>
      <c r="H271" s="167"/>
      <c r="I271" s="167"/>
      <c r="J271" s="167"/>
      <c r="K271" s="167"/>
      <c r="L271" s="167"/>
      <c r="M271" s="167"/>
    </row>
    <row r="272" spans="2:13" x14ac:dyDescent="0.25">
      <c r="B272" s="167"/>
      <c r="C272" s="167"/>
      <c r="D272" s="167"/>
      <c r="E272" s="167"/>
      <c r="F272" s="167"/>
      <c r="G272" s="167"/>
      <c r="H272" s="167"/>
      <c r="I272" s="167"/>
      <c r="J272" s="167"/>
      <c r="K272" s="167"/>
      <c r="L272" s="167"/>
      <c r="M272" s="167"/>
    </row>
    <row r="273" spans="2:13" x14ac:dyDescent="0.25">
      <c r="B273" s="167"/>
      <c r="C273" s="167"/>
      <c r="D273" s="167"/>
      <c r="E273" s="167"/>
      <c r="F273" s="167"/>
      <c r="G273" s="167"/>
      <c r="H273" s="167"/>
      <c r="I273" s="167"/>
      <c r="J273" s="167"/>
      <c r="K273" s="167"/>
      <c r="L273" s="167"/>
      <c r="M273" s="167"/>
    </row>
    <row r="274" spans="2:13" x14ac:dyDescent="0.25">
      <c r="B274" s="167"/>
      <c r="C274" s="167"/>
      <c r="D274" s="167"/>
      <c r="E274" s="167"/>
      <c r="F274" s="167"/>
      <c r="G274" s="167"/>
      <c r="H274" s="167"/>
      <c r="I274" s="167"/>
      <c r="J274" s="167"/>
      <c r="K274" s="167"/>
      <c r="L274" s="167"/>
      <c r="M274" s="167"/>
    </row>
    <row r="275" spans="2:13" x14ac:dyDescent="0.25">
      <c r="B275" s="167"/>
      <c r="C275" s="167"/>
      <c r="D275" s="167"/>
      <c r="E275" s="167"/>
      <c r="F275" s="167"/>
      <c r="G275" s="167"/>
      <c r="H275" s="167"/>
      <c r="I275" s="167"/>
      <c r="J275" s="167"/>
      <c r="K275" s="167"/>
      <c r="L275" s="167"/>
      <c r="M275" s="167"/>
    </row>
    <row r="276" spans="2:13" x14ac:dyDescent="0.25">
      <c r="B276" s="167"/>
      <c r="C276" s="167"/>
      <c r="D276" s="167"/>
      <c r="E276" s="167"/>
      <c r="F276" s="167"/>
      <c r="G276" s="167"/>
      <c r="H276" s="167"/>
      <c r="I276" s="167"/>
      <c r="J276" s="167"/>
      <c r="K276" s="167"/>
      <c r="L276" s="167"/>
      <c r="M276" s="167"/>
    </row>
    <row r="277" spans="2:13" x14ac:dyDescent="0.25">
      <c r="B277" s="167"/>
      <c r="C277" s="167"/>
      <c r="D277" s="167"/>
      <c r="E277" s="167"/>
      <c r="F277" s="167"/>
      <c r="G277" s="167"/>
      <c r="H277" s="167"/>
      <c r="I277" s="167"/>
      <c r="J277" s="167"/>
      <c r="K277" s="167"/>
      <c r="L277" s="167"/>
      <c r="M277" s="167"/>
    </row>
    <row r="278" spans="2:13" x14ac:dyDescent="0.25">
      <c r="B278" s="167"/>
      <c r="C278" s="167"/>
      <c r="D278" s="167"/>
      <c r="E278" s="167"/>
      <c r="F278" s="167"/>
      <c r="G278" s="167"/>
      <c r="H278" s="167"/>
      <c r="I278" s="167"/>
      <c r="J278" s="167"/>
      <c r="K278" s="167"/>
      <c r="L278" s="167"/>
      <c r="M278" s="167"/>
    </row>
    <row r="279" spans="2:13" x14ac:dyDescent="0.25">
      <c r="B279" s="167"/>
      <c r="C279" s="167"/>
      <c r="D279" s="167"/>
      <c r="E279" s="167"/>
      <c r="F279" s="167"/>
      <c r="G279" s="167"/>
      <c r="H279" s="167"/>
      <c r="I279" s="167"/>
      <c r="J279" s="167"/>
      <c r="K279" s="167"/>
      <c r="L279" s="167"/>
      <c r="M279" s="167"/>
    </row>
    <row r="280" spans="2:13" x14ac:dyDescent="0.25">
      <c r="B280" s="167"/>
      <c r="C280" s="167"/>
      <c r="D280" s="167"/>
      <c r="E280" s="167"/>
      <c r="F280" s="167"/>
      <c r="G280" s="167"/>
      <c r="H280" s="167"/>
      <c r="I280" s="167"/>
      <c r="J280" s="167"/>
      <c r="K280" s="167"/>
      <c r="L280" s="167"/>
      <c r="M280" s="167"/>
    </row>
    <row r="281" spans="2:13" x14ac:dyDescent="0.25">
      <c r="B281" s="167"/>
      <c r="C281" s="167"/>
      <c r="D281" s="167"/>
      <c r="E281" s="167"/>
      <c r="F281" s="167"/>
      <c r="G281" s="167"/>
      <c r="H281" s="167"/>
      <c r="I281" s="167"/>
      <c r="J281" s="167"/>
      <c r="K281" s="167"/>
      <c r="L281" s="167"/>
      <c r="M281" s="167"/>
    </row>
    <row r="282" spans="2:13" x14ac:dyDescent="0.25">
      <c r="B282" s="167"/>
      <c r="C282" s="167"/>
      <c r="D282" s="167"/>
      <c r="E282" s="167"/>
      <c r="F282" s="167"/>
      <c r="G282" s="167"/>
      <c r="H282" s="167"/>
      <c r="I282" s="167"/>
      <c r="J282" s="167"/>
      <c r="K282" s="167"/>
      <c r="L282" s="167"/>
      <c r="M282" s="167"/>
    </row>
    <row r="283" spans="2:13" x14ac:dyDescent="0.25">
      <c r="B283" s="167"/>
      <c r="C283" s="167"/>
      <c r="D283" s="167"/>
      <c r="E283" s="167"/>
      <c r="F283" s="167"/>
      <c r="G283" s="167"/>
      <c r="H283" s="167"/>
      <c r="I283" s="167"/>
      <c r="J283" s="167"/>
      <c r="K283" s="167"/>
      <c r="L283" s="167"/>
      <c r="M283" s="167"/>
    </row>
    <row r="284" spans="2:13" x14ac:dyDescent="0.25">
      <c r="B284" s="167"/>
      <c r="C284" s="167"/>
      <c r="D284" s="167"/>
      <c r="E284" s="167"/>
      <c r="F284" s="167"/>
      <c r="G284" s="167"/>
      <c r="H284" s="167"/>
      <c r="I284" s="167"/>
      <c r="J284" s="167"/>
      <c r="K284" s="167"/>
      <c r="L284" s="167"/>
      <c r="M284" s="167"/>
    </row>
    <row r="285" spans="2:13" x14ac:dyDescent="0.25">
      <c r="B285" s="167"/>
      <c r="C285" s="167"/>
      <c r="D285" s="167"/>
      <c r="E285" s="167"/>
      <c r="F285" s="167"/>
      <c r="G285" s="167"/>
      <c r="H285" s="167"/>
      <c r="I285" s="167"/>
      <c r="J285" s="167"/>
      <c r="K285" s="167"/>
      <c r="L285" s="167"/>
      <c r="M285" s="167"/>
    </row>
    <row r="286" spans="2:13" x14ac:dyDescent="0.25">
      <c r="B286" s="167"/>
      <c r="C286" s="167"/>
      <c r="D286" s="167"/>
      <c r="E286" s="167"/>
      <c r="F286" s="167"/>
      <c r="G286" s="167"/>
      <c r="H286" s="167"/>
      <c r="I286" s="167"/>
      <c r="J286" s="167"/>
      <c r="K286" s="167"/>
      <c r="L286" s="167"/>
      <c r="M286" s="167"/>
    </row>
    <row r="287" spans="2:13" x14ac:dyDescent="0.25">
      <c r="B287" s="167"/>
      <c r="C287" s="167"/>
      <c r="D287" s="167"/>
      <c r="E287" s="167"/>
      <c r="F287" s="167"/>
      <c r="G287" s="167"/>
      <c r="H287" s="167"/>
      <c r="I287" s="167"/>
      <c r="J287" s="167"/>
      <c r="K287" s="167"/>
      <c r="L287" s="167"/>
      <c r="M287" s="167"/>
    </row>
    <row r="288" spans="2:13" x14ac:dyDescent="0.25">
      <c r="B288" s="167"/>
      <c r="C288" s="167"/>
      <c r="D288" s="167"/>
      <c r="E288" s="167"/>
      <c r="F288" s="167"/>
      <c r="G288" s="167"/>
      <c r="H288" s="167"/>
      <c r="I288" s="167"/>
      <c r="J288" s="167"/>
      <c r="K288" s="167"/>
      <c r="L288" s="167"/>
      <c r="M288" s="167"/>
    </row>
    <row r="289" spans="2:13" x14ac:dyDescent="0.25">
      <c r="B289" s="167"/>
      <c r="C289" s="167"/>
      <c r="D289" s="167"/>
      <c r="E289" s="167"/>
      <c r="F289" s="167"/>
      <c r="G289" s="167"/>
      <c r="H289" s="167"/>
      <c r="I289" s="167"/>
      <c r="J289" s="167"/>
      <c r="K289" s="167"/>
      <c r="L289" s="167"/>
      <c r="M289" s="167"/>
    </row>
    <row r="290" spans="2:13" x14ac:dyDescent="0.25">
      <c r="B290" s="167"/>
      <c r="C290" s="167"/>
      <c r="D290" s="167"/>
      <c r="E290" s="167"/>
      <c r="F290" s="167"/>
      <c r="G290" s="167"/>
      <c r="H290" s="167"/>
      <c r="I290" s="167"/>
      <c r="J290" s="167"/>
      <c r="K290" s="167"/>
      <c r="L290" s="167"/>
      <c r="M290" s="167"/>
    </row>
    <row r="291" spans="2:13" x14ac:dyDescent="0.25">
      <c r="B291" s="167"/>
      <c r="C291" s="167"/>
      <c r="D291" s="167"/>
      <c r="E291" s="167"/>
      <c r="F291" s="167"/>
      <c r="G291" s="167"/>
      <c r="H291" s="167"/>
      <c r="I291" s="167"/>
      <c r="J291" s="167"/>
      <c r="K291" s="167"/>
      <c r="L291" s="167"/>
      <c r="M291" s="167"/>
    </row>
    <row r="292" spans="2:13" x14ac:dyDescent="0.25">
      <c r="B292" s="167"/>
      <c r="C292" s="167"/>
      <c r="D292" s="167"/>
      <c r="E292" s="167"/>
      <c r="F292" s="167"/>
      <c r="G292" s="167"/>
      <c r="H292" s="167"/>
      <c r="I292" s="167"/>
      <c r="J292" s="167"/>
      <c r="K292" s="167"/>
      <c r="L292" s="167"/>
      <c r="M292" s="167"/>
    </row>
    <row r="293" spans="2:13" x14ac:dyDescent="0.25">
      <c r="B293" s="167"/>
      <c r="C293" s="167"/>
      <c r="D293" s="167"/>
      <c r="E293" s="167"/>
      <c r="F293" s="167"/>
      <c r="G293" s="167"/>
      <c r="H293" s="167"/>
      <c r="I293" s="167"/>
      <c r="J293" s="167"/>
      <c r="K293" s="167"/>
      <c r="L293" s="167"/>
      <c r="M293" s="167"/>
    </row>
    <row r="294" spans="2:13" x14ac:dyDescent="0.25">
      <c r="B294" s="167"/>
      <c r="C294" s="167"/>
      <c r="D294" s="167"/>
      <c r="E294" s="167"/>
      <c r="F294" s="167"/>
      <c r="G294" s="167"/>
      <c r="H294" s="167"/>
      <c r="I294" s="167"/>
      <c r="J294" s="167"/>
      <c r="K294" s="167"/>
      <c r="L294" s="167"/>
      <c r="M294" s="167"/>
    </row>
    <row r="295" spans="2:13" x14ac:dyDescent="0.25">
      <c r="B295" s="167"/>
      <c r="C295" s="167"/>
      <c r="D295" s="167"/>
      <c r="E295" s="167"/>
      <c r="F295" s="167"/>
      <c r="G295" s="167"/>
      <c r="H295" s="167"/>
      <c r="I295" s="167"/>
      <c r="J295" s="167"/>
      <c r="K295" s="167"/>
      <c r="L295" s="167"/>
      <c r="M295" s="167"/>
    </row>
    <row r="296" spans="2:13" x14ac:dyDescent="0.25">
      <c r="B296" s="167"/>
      <c r="C296" s="167"/>
      <c r="D296" s="167"/>
      <c r="E296" s="167"/>
      <c r="F296" s="167"/>
      <c r="G296" s="167"/>
      <c r="H296" s="167"/>
      <c r="I296" s="167"/>
      <c r="J296" s="167"/>
      <c r="K296" s="167"/>
      <c r="L296" s="167"/>
      <c r="M296" s="167"/>
    </row>
    <row r="297" spans="2:13" x14ac:dyDescent="0.25">
      <c r="B297" s="167"/>
      <c r="C297" s="167"/>
      <c r="D297" s="167"/>
      <c r="E297" s="167"/>
      <c r="F297" s="167"/>
      <c r="G297" s="167"/>
      <c r="H297" s="167"/>
      <c r="I297" s="167"/>
      <c r="J297" s="167"/>
      <c r="K297" s="167"/>
      <c r="L297" s="167"/>
      <c r="M297" s="167"/>
    </row>
    <row r="298" spans="2:13" x14ac:dyDescent="0.25">
      <c r="B298" s="167"/>
      <c r="C298" s="167"/>
      <c r="D298" s="167"/>
      <c r="E298" s="167"/>
      <c r="F298" s="167"/>
      <c r="G298" s="167"/>
      <c r="H298" s="167"/>
      <c r="I298" s="167"/>
      <c r="J298" s="167"/>
      <c r="K298" s="167"/>
      <c r="L298" s="167"/>
      <c r="M298" s="167"/>
    </row>
    <row r="299" spans="2:13" x14ac:dyDescent="0.25">
      <c r="B299" s="167"/>
      <c r="C299" s="167"/>
      <c r="D299" s="167"/>
      <c r="E299" s="167"/>
      <c r="F299" s="167"/>
      <c r="G299" s="167"/>
      <c r="H299" s="167"/>
      <c r="I299" s="167"/>
      <c r="J299" s="167"/>
      <c r="K299" s="167"/>
      <c r="L299" s="167"/>
      <c r="M299" s="167"/>
    </row>
    <row r="300" spans="2:13" x14ac:dyDescent="0.25">
      <c r="B300" s="167"/>
      <c r="C300" s="167"/>
      <c r="D300" s="167"/>
      <c r="E300" s="167"/>
      <c r="F300" s="167"/>
      <c r="G300" s="167"/>
      <c r="H300" s="167"/>
      <c r="I300" s="167"/>
      <c r="J300" s="167"/>
      <c r="K300" s="167"/>
      <c r="L300" s="167"/>
      <c r="M300" s="167"/>
    </row>
    <row r="301" spans="2:13" x14ac:dyDescent="0.25">
      <c r="B301" s="167"/>
      <c r="C301" s="167"/>
      <c r="D301" s="167"/>
      <c r="E301" s="167"/>
      <c r="F301" s="167"/>
      <c r="G301" s="167"/>
      <c r="H301" s="167"/>
      <c r="I301" s="167"/>
      <c r="J301" s="167"/>
      <c r="K301" s="167"/>
      <c r="L301" s="167"/>
      <c r="M301" s="167"/>
    </row>
    <row r="302" spans="2:13" x14ac:dyDescent="0.25">
      <c r="B302" s="167"/>
      <c r="C302" s="167"/>
      <c r="D302" s="167"/>
      <c r="E302" s="167"/>
      <c r="F302" s="167"/>
      <c r="G302" s="167"/>
      <c r="H302" s="167"/>
      <c r="I302" s="167"/>
      <c r="J302" s="167"/>
      <c r="K302" s="167"/>
      <c r="L302" s="167"/>
      <c r="M302" s="167"/>
    </row>
    <row r="303" spans="2:13" x14ac:dyDescent="0.25">
      <c r="B303" s="167"/>
      <c r="C303" s="167"/>
      <c r="D303" s="167"/>
      <c r="E303" s="167"/>
      <c r="F303" s="167"/>
      <c r="G303" s="167"/>
      <c r="H303" s="167"/>
      <c r="I303" s="167"/>
      <c r="J303" s="167"/>
      <c r="K303" s="167"/>
      <c r="L303" s="167"/>
      <c r="M303" s="167"/>
    </row>
    <row r="304" spans="2:13" x14ac:dyDescent="0.25">
      <c r="B304" s="167"/>
      <c r="C304" s="167"/>
      <c r="D304" s="167"/>
      <c r="E304" s="167"/>
      <c r="F304" s="167"/>
      <c r="G304" s="167"/>
      <c r="H304" s="167"/>
      <c r="I304" s="167"/>
      <c r="J304" s="167"/>
      <c r="K304" s="167"/>
      <c r="L304" s="167"/>
      <c r="M304" s="167"/>
    </row>
    <row r="305" spans="2:13" x14ac:dyDescent="0.25">
      <c r="B305" s="167"/>
      <c r="C305" s="167"/>
      <c r="D305" s="167"/>
      <c r="E305" s="167"/>
      <c r="F305" s="167"/>
      <c r="G305" s="167"/>
      <c r="H305" s="167"/>
      <c r="I305" s="167"/>
      <c r="J305" s="167"/>
      <c r="K305" s="167"/>
      <c r="L305" s="167"/>
      <c r="M305" s="167"/>
    </row>
    <row r="306" spans="2:13" x14ac:dyDescent="0.25">
      <c r="B306" s="167"/>
      <c r="C306" s="167"/>
      <c r="D306" s="167"/>
      <c r="E306" s="167"/>
      <c r="F306" s="167"/>
      <c r="G306" s="167"/>
      <c r="H306" s="167"/>
      <c r="I306" s="167"/>
      <c r="J306" s="167"/>
      <c r="K306" s="167"/>
      <c r="L306" s="167"/>
      <c r="M306" s="167"/>
    </row>
    <row r="307" spans="2:13" x14ac:dyDescent="0.25">
      <c r="B307" s="167"/>
      <c r="C307" s="167"/>
      <c r="D307" s="167"/>
      <c r="E307" s="167"/>
      <c r="F307" s="167"/>
      <c r="G307" s="167"/>
      <c r="H307" s="167"/>
      <c r="I307" s="167"/>
      <c r="J307" s="167"/>
      <c r="K307" s="167"/>
      <c r="L307" s="167"/>
      <c r="M307" s="167"/>
    </row>
    <row r="308" spans="2:13" x14ac:dyDescent="0.25">
      <c r="B308" s="167"/>
      <c r="C308" s="167"/>
      <c r="D308" s="167"/>
      <c r="E308" s="167"/>
      <c r="F308" s="167"/>
      <c r="G308" s="167"/>
      <c r="H308" s="167"/>
      <c r="I308" s="167"/>
      <c r="J308" s="167"/>
      <c r="K308" s="167"/>
      <c r="L308" s="167"/>
      <c r="M308" s="167"/>
    </row>
    <row r="309" spans="2:13" x14ac:dyDescent="0.25">
      <c r="B309" s="167"/>
      <c r="C309" s="167"/>
      <c r="D309" s="167"/>
      <c r="E309" s="167"/>
      <c r="F309" s="167"/>
      <c r="G309" s="167"/>
      <c r="H309" s="167"/>
      <c r="I309" s="167"/>
      <c r="J309" s="167"/>
      <c r="K309" s="167"/>
      <c r="L309" s="167"/>
      <c r="M309" s="167"/>
    </row>
    <row r="310" spans="2:13" x14ac:dyDescent="0.25">
      <c r="B310" s="167"/>
      <c r="C310" s="167"/>
      <c r="D310" s="167"/>
      <c r="E310" s="167"/>
      <c r="F310" s="167"/>
      <c r="G310" s="167"/>
      <c r="H310" s="167"/>
      <c r="I310" s="167"/>
      <c r="J310" s="167"/>
      <c r="K310" s="167"/>
      <c r="L310" s="167"/>
      <c r="M310" s="167"/>
    </row>
    <row r="311" spans="2:13" x14ac:dyDescent="0.25">
      <c r="B311" s="167"/>
      <c r="C311" s="167"/>
      <c r="D311" s="167"/>
      <c r="E311" s="167"/>
      <c r="F311" s="167"/>
      <c r="G311" s="167"/>
      <c r="H311" s="167"/>
      <c r="I311" s="167"/>
      <c r="J311" s="167"/>
      <c r="K311" s="167"/>
      <c r="L311" s="167"/>
      <c r="M311" s="167"/>
    </row>
    <row r="312" spans="2:13" x14ac:dyDescent="0.25">
      <c r="B312" s="167"/>
      <c r="C312" s="167"/>
      <c r="D312" s="167"/>
      <c r="E312" s="167"/>
      <c r="F312" s="167"/>
      <c r="G312" s="167"/>
      <c r="H312" s="167"/>
      <c r="I312" s="167"/>
      <c r="J312" s="167"/>
      <c r="K312" s="167"/>
      <c r="L312" s="167"/>
      <c r="M312" s="167"/>
    </row>
    <row r="313" spans="2:13" x14ac:dyDescent="0.25">
      <c r="B313" s="167"/>
      <c r="C313" s="167"/>
      <c r="D313" s="167"/>
      <c r="E313" s="167"/>
      <c r="F313" s="167"/>
      <c r="G313" s="167"/>
      <c r="H313" s="167"/>
      <c r="I313" s="167"/>
      <c r="J313" s="167"/>
      <c r="K313" s="167"/>
      <c r="L313" s="167"/>
      <c r="M313" s="167"/>
    </row>
    <row r="314" spans="2:13" x14ac:dyDescent="0.25">
      <c r="B314" s="167"/>
      <c r="C314" s="167"/>
      <c r="D314" s="167"/>
      <c r="E314" s="167"/>
      <c r="F314" s="167"/>
      <c r="G314" s="167"/>
      <c r="H314" s="167"/>
      <c r="I314" s="167"/>
      <c r="J314" s="167"/>
      <c r="K314" s="167"/>
      <c r="L314" s="167"/>
      <c r="M314" s="167"/>
    </row>
    <row r="315" spans="2:13" x14ac:dyDescent="0.25">
      <c r="B315" s="167"/>
      <c r="C315" s="167"/>
      <c r="D315" s="167"/>
      <c r="E315" s="167"/>
      <c r="F315" s="167"/>
      <c r="G315" s="167"/>
      <c r="H315" s="167"/>
      <c r="I315" s="167"/>
      <c r="J315" s="167"/>
      <c r="K315" s="167"/>
      <c r="L315" s="167"/>
      <c r="M315" s="167"/>
    </row>
    <row r="316" spans="2:13" x14ac:dyDescent="0.25">
      <c r="B316" s="167"/>
      <c r="C316" s="167"/>
      <c r="D316" s="167"/>
      <c r="E316" s="167"/>
      <c r="F316" s="167"/>
      <c r="G316" s="167"/>
      <c r="H316" s="167"/>
      <c r="I316" s="167"/>
      <c r="J316" s="167"/>
      <c r="K316" s="167"/>
      <c r="L316" s="167"/>
      <c r="M316" s="167"/>
    </row>
    <row r="317" spans="2:13" x14ac:dyDescent="0.25">
      <c r="B317" s="167"/>
      <c r="C317" s="167"/>
      <c r="D317" s="167"/>
      <c r="E317" s="167"/>
      <c r="F317" s="167"/>
      <c r="G317" s="167"/>
      <c r="H317" s="167"/>
      <c r="I317" s="167"/>
      <c r="J317" s="167"/>
      <c r="K317" s="167"/>
      <c r="L317" s="167"/>
      <c r="M317" s="167"/>
    </row>
    <row r="318" spans="2:13" x14ac:dyDescent="0.25">
      <c r="B318" s="167"/>
      <c r="C318" s="167"/>
      <c r="D318" s="167"/>
      <c r="E318" s="167"/>
      <c r="F318" s="167"/>
      <c r="G318" s="167"/>
      <c r="H318" s="167"/>
      <c r="I318" s="167"/>
      <c r="J318" s="167"/>
      <c r="K318" s="167"/>
      <c r="L318" s="167"/>
      <c r="M318" s="167"/>
    </row>
    <row r="319" spans="2:13" x14ac:dyDescent="0.25">
      <c r="B319" s="167"/>
      <c r="C319" s="167"/>
      <c r="D319" s="167"/>
      <c r="E319" s="167"/>
      <c r="F319" s="167"/>
      <c r="G319" s="167"/>
      <c r="H319" s="167"/>
      <c r="I319" s="167"/>
      <c r="J319" s="167"/>
      <c r="K319" s="167"/>
      <c r="L319" s="167"/>
      <c r="M319" s="167"/>
    </row>
    <row r="320" spans="2:13" x14ac:dyDescent="0.25">
      <c r="B320" s="167"/>
      <c r="C320" s="167"/>
      <c r="D320" s="167"/>
      <c r="E320" s="167"/>
      <c r="F320" s="167"/>
      <c r="G320" s="167"/>
      <c r="H320" s="167"/>
      <c r="I320" s="167"/>
      <c r="J320" s="167"/>
      <c r="K320" s="167"/>
      <c r="L320" s="167"/>
      <c r="M320" s="167"/>
    </row>
    <row r="321" spans="2:13" x14ac:dyDescent="0.25">
      <c r="B321" s="167"/>
      <c r="C321" s="167"/>
      <c r="D321" s="167"/>
      <c r="E321" s="167"/>
      <c r="F321" s="167"/>
      <c r="G321" s="167"/>
      <c r="H321" s="167"/>
      <c r="I321" s="167"/>
      <c r="J321" s="167"/>
      <c r="K321" s="167"/>
      <c r="L321" s="167"/>
      <c r="M321" s="167"/>
    </row>
    <row r="322" spans="2:13" x14ac:dyDescent="0.25">
      <c r="B322" s="167"/>
      <c r="C322" s="167"/>
      <c r="D322" s="167"/>
      <c r="E322" s="167"/>
      <c r="F322" s="167"/>
      <c r="G322" s="167"/>
      <c r="H322" s="167"/>
      <c r="I322" s="167"/>
      <c r="J322" s="167"/>
      <c r="K322" s="167"/>
      <c r="L322" s="167"/>
      <c r="M322" s="167"/>
    </row>
    <row r="323" spans="2:13" x14ac:dyDescent="0.25">
      <c r="B323" s="167"/>
      <c r="C323" s="167"/>
      <c r="D323" s="167"/>
      <c r="E323" s="167"/>
      <c r="F323" s="167"/>
      <c r="G323" s="167"/>
      <c r="H323" s="167"/>
      <c r="I323" s="167"/>
      <c r="J323" s="167"/>
      <c r="K323" s="167"/>
      <c r="L323" s="167"/>
      <c r="M323" s="167"/>
    </row>
    <row r="324" spans="2:13" x14ac:dyDescent="0.25">
      <c r="B324" s="167"/>
      <c r="C324" s="167"/>
      <c r="D324" s="167"/>
      <c r="E324" s="167"/>
      <c r="F324" s="167"/>
      <c r="G324" s="167"/>
      <c r="H324" s="167"/>
      <c r="I324" s="167"/>
      <c r="J324" s="167"/>
      <c r="K324" s="167"/>
      <c r="L324" s="167"/>
      <c r="M324" s="167"/>
    </row>
    <row r="325" spans="2:13" x14ac:dyDescent="0.25">
      <c r="B325" s="167"/>
      <c r="C325" s="167"/>
      <c r="D325" s="167"/>
      <c r="E325" s="167"/>
      <c r="F325" s="167"/>
      <c r="G325" s="167"/>
      <c r="H325" s="167"/>
      <c r="I325" s="167"/>
      <c r="J325" s="167"/>
      <c r="K325" s="167"/>
      <c r="L325" s="167"/>
      <c r="M325" s="167"/>
    </row>
    <row r="326" spans="2:13" x14ac:dyDescent="0.25">
      <c r="B326" s="167"/>
      <c r="C326" s="167"/>
      <c r="D326" s="167"/>
      <c r="E326" s="167"/>
      <c r="F326" s="167"/>
      <c r="G326" s="167"/>
      <c r="H326" s="167"/>
      <c r="I326" s="167"/>
      <c r="J326" s="167"/>
      <c r="K326" s="167"/>
      <c r="L326" s="167"/>
      <c r="M326" s="167"/>
    </row>
    <row r="327" spans="2:13" x14ac:dyDescent="0.25">
      <c r="B327" s="167"/>
      <c r="C327" s="167"/>
      <c r="D327" s="167"/>
      <c r="E327" s="167"/>
      <c r="F327" s="167"/>
      <c r="G327" s="167"/>
      <c r="H327" s="167"/>
      <c r="I327" s="167"/>
      <c r="J327" s="167"/>
      <c r="K327" s="167"/>
      <c r="L327" s="167"/>
      <c r="M327" s="167"/>
    </row>
    <row r="328" spans="2:13" x14ac:dyDescent="0.25">
      <c r="B328" s="167"/>
      <c r="C328" s="167"/>
      <c r="D328" s="167"/>
      <c r="E328" s="167"/>
      <c r="F328" s="167"/>
      <c r="G328" s="167"/>
      <c r="H328" s="167"/>
      <c r="I328" s="167"/>
      <c r="J328" s="167"/>
      <c r="K328" s="167"/>
      <c r="L328" s="167"/>
      <c r="M328" s="167"/>
    </row>
    <row r="329" spans="2:13" x14ac:dyDescent="0.25">
      <c r="B329" s="167"/>
      <c r="C329" s="167"/>
      <c r="D329" s="167"/>
      <c r="E329" s="167"/>
      <c r="F329" s="167"/>
      <c r="G329" s="167"/>
      <c r="H329" s="167"/>
      <c r="I329" s="167"/>
      <c r="J329" s="167"/>
      <c r="K329" s="167"/>
      <c r="L329" s="167"/>
      <c r="M329" s="167"/>
    </row>
    <row r="330" spans="2:13" x14ac:dyDescent="0.25">
      <c r="B330" s="167"/>
      <c r="C330" s="167"/>
      <c r="D330" s="167"/>
      <c r="E330" s="167"/>
      <c r="F330" s="167"/>
      <c r="G330" s="167"/>
      <c r="H330" s="167"/>
      <c r="I330" s="167"/>
      <c r="J330" s="167"/>
      <c r="K330" s="167"/>
      <c r="L330" s="167"/>
      <c r="M330" s="167"/>
    </row>
    <row r="331" spans="2:13" x14ac:dyDescent="0.25">
      <c r="B331" s="167"/>
      <c r="C331" s="167"/>
      <c r="D331" s="167"/>
      <c r="E331" s="167"/>
      <c r="F331" s="167"/>
      <c r="G331" s="167"/>
      <c r="H331" s="167"/>
      <c r="I331" s="167"/>
      <c r="J331" s="167"/>
      <c r="K331" s="167"/>
      <c r="L331" s="167"/>
      <c r="M331" s="167"/>
    </row>
    <row r="332" spans="2:13" x14ac:dyDescent="0.25">
      <c r="B332" s="167"/>
      <c r="C332" s="167"/>
      <c r="D332" s="167"/>
      <c r="E332" s="167"/>
      <c r="F332" s="167"/>
      <c r="G332" s="167"/>
      <c r="H332" s="167"/>
      <c r="I332" s="167"/>
      <c r="J332" s="167"/>
      <c r="K332" s="167"/>
      <c r="L332" s="167"/>
      <c r="M332" s="167"/>
    </row>
    <row r="333" spans="2:13" x14ac:dyDescent="0.25">
      <c r="B333" s="167"/>
      <c r="C333" s="167"/>
      <c r="D333" s="167"/>
      <c r="E333" s="167"/>
      <c r="F333" s="167"/>
      <c r="G333" s="167"/>
      <c r="H333" s="167"/>
      <c r="I333" s="167"/>
      <c r="J333" s="167"/>
      <c r="K333" s="167"/>
      <c r="L333" s="167"/>
      <c r="M333" s="167"/>
    </row>
    <row r="334" spans="2:13" x14ac:dyDescent="0.25">
      <c r="B334" s="167"/>
      <c r="C334" s="167"/>
      <c r="D334" s="167"/>
      <c r="E334" s="167"/>
      <c r="F334" s="167"/>
      <c r="G334" s="167"/>
      <c r="H334" s="167"/>
      <c r="I334" s="167"/>
      <c r="J334" s="167"/>
      <c r="K334" s="167"/>
      <c r="L334" s="167"/>
      <c r="M334" s="167"/>
    </row>
    <row r="335" spans="2:13" x14ac:dyDescent="0.25">
      <c r="B335" s="167"/>
      <c r="C335" s="167"/>
      <c r="D335" s="167"/>
      <c r="E335" s="167"/>
      <c r="F335" s="167"/>
      <c r="G335" s="167"/>
      <c r="H335" s="167"/>
      <c r="I335" s="167"/>
      <c r="J335" s="167"/>
      <c r="K335" s="167"/>
      <c r="L335" s="167"/>
      <c r="M335" s="167"/>
    </row>
    <row r="336" spans="2:13" x14ac:dyDescent="0.25">
      <c r="B336" s="167"/>
      <c r="C336" s="167"/>
      <c r="D336" s="167"/>
      <c r="E336" s="167"/>
      <c r="F336" s="167"/>
      <c r="G336" s="167"/>
      <c r="H336" s="167"/>
      <c r="I336" s="167"/>
      <c r="J336" s="167"/>
      <c r="K336" s="167"/>
      <c r="L336" s="167"/>
      <c r="M336" s="167"/>
    </row>
    <row r="337" spans="2:13" x14ac:dyDescent="0.25">
      <c r="B337" s="167"/>
      <c r="C337" s="167"/>
      <c r="D337" s="167"/>
      <c r="E337" s="167"/>
      <c r="F337" s="167"/>
      <c r="G337" s="167"/>
      <c r="H337" s="167"/>
      <c r="I337" s="167"/>
      <c r="J337" s="167"/>
      <c r="K337" s="167"/>
      <c r="L337" s="167"/>
      <c r="M337" s="167"/>
    </row>
    <row r="338" spans="2:13" x14ac:dyDescent="0.25">
      <c r="B338" s="167"/>
      <c r="C338" s="167"/>
      <c r="D338" s="167"/>
      <c r="E338" s="167"/>
      <c r="F338" s="167"/>
      <c r="G338" s="167"/>
      <c r="H338" s="167"/>
      <c r="I338" s="167"/>
      <c r="J338" s="167"/>
      <c r="K338" s="167"/>
      <c r="L338" s="167"/>
      <c r="M338" s="167"/>
    </row>
    <row r="339" spans="2:13" x14ac:dyDescent="0.25">
      <c r="B339" s="167"/>
      <c r="C339" s="167"/>
      <c r="D339" s="167"/>
      <c r="E339" s="167"/>
      <c r="F339" s="167"/>
      <c r="G339" s="167"/>
      <c r="H339" s="167"/>
      <c r="I339" s="167"/>
      <c r="J339" s="167"/>
      <c r="K339" s="167"/>
      <c r="L339" s="167"/>
      <c r="M339" s="167"/>
    </row>
    <row r="340" spans="2:13" x14ac:dyDescent="0.25">
      <c r="B340" s="167"/>
      <c r="C340" s="167"/>
      <c r="D340" s="167"/>
      <c r="E340" s="167"/>
      <c r="F340" s="167"/>
      <c r="G340" s="167"/>
      <c r="H340" s="167"/>
      <c r="I340" s="167"/>
      <c r="J340" s="167"/>
      <c r="K340" s="167"/>
      <c r="L340" s="167"/>
      <c r="M340" s="167"/>
    </row>
    <row r="341" spans="2:13" x14ac:dyDescent="0.25">
      <c r="B341" s="167"/>
      <c r="C341" s="167"/>
      <c r="D341" s="167"/>
      <c r="E341" s="167"/>
      <c r="F341" s="167"/>
      <c r="G341" s="167"/>
      <c r="H341" s="167"/>
      <c r="I341" s="167"/>
      <c r="J341" s="167"/>
      <c r="K341" s="167"/>
      <c r="L341" s="167"/>
      <c r="M341" s="167"/>
    </row>
    <row r="342" spans="2:13" x14ac:dyDescent="0.25">
      <c r="B342" s="167"/>
      <c r="C342" s="167"/>
      <c r="D342" s="167"/>
      <c r="E342" s="167"/>
      <c r="F342" s="167"/>
      <c r="G342" s="167"/>
      <c r="H342" s="167"/>
      <c r="I342" s="167"/>
      <c r="J342" s="167"/>
      <c r="K342" s="167"/>
      <c r="L342" s="167"/>
      <c r="M342" s="167"/>
    </row>
    <row r="343" spans="2:13" x14ac:dyDescent="0.25">
      <c r="B343" s="167"/>
      <c r="C343" s="167"/>
      <c r="D343" s="167"/>
      <c r="E343" s="167"/>
      <c r="F343" s="167"/>
      <c r="G343" s="167"/>
      <c r="H343" s="167"/>
      <c r="I343" s="167"/>
      <c r="J343" s="167"/>
      <c r="K343" s="167"/>
      <c r="L343" s="167"/>
      <c r="M343" s="167"/>
    </row>
    <row r="344" spans="2:13" x14ac:dyDescent="0.25">
      <c r="B344" s="167"/>
      <c r="C344" s="167"/>
      <c r="D344" s="167"/>
      <c r="E344" s="167"/>
      <c r="F344" s="167"/>
      <c r="G344" s="167"/>
      <c r="H344" s="167"/>
      <c r="I344" s="167"/>
      <c r="J344" s="167"/>
      <c r="K344" s="167"/>
      <c r="L344" s="167"/>
      <c r="M344" s="167"/>
    </row>
    <row r="345" spans="2:13" x14ac:dyDescent="0.25">
      <c r="B345" s="167"/>
      <c r="C345" s="167"/>
      <c r="D345" s="167"/>
      <c r="E345" s="167"/>
      <c r="F345" s="167"/>
      <c r="G345" s="167"/>
      <c r="H345" s="167"/>
      <c r="I345" s="167"/>
      <c r="J345" s="167"/>
      <c r="K345" s="167"/>
      <c r="L345" s="167"/>
      <c r="M345" s="167"/>
    </row>
    <row r="346" spans="2:13" x14ac:dyDescent="0.25">
      <c r="B346" s="167"/>
      <c r="C346" s="167"/>
      <c r="D346" s="167"/>
      <c r="E346" s="167"/>
      <c r="F346" s="167"/>
      <c r="G346" s="167"/>
      <c r="H346" s="167"/>
      <c r="I346" s="167"/>
      <c r="J346" s="167"/>
      <c r="K346" s="167"/>
      <c r="L346" s="167"/>
      <c r="M346" s="167"/>
    </row>
    <row r="347" spans="2:13" x14ac:dyDescent="0.25">
      <c r="B347" s="167"/>
      <c r="C347" s="167"/>
      <c r="D347" s="167"/>
      <c r="E347" s="167"/>
      <c r="F347" s="167"/>
      <c r="G347" s="167"/>
      <c r="H347" s="167"/>
      <c r="I347" s="167"/>
      <c r="J347" s="167"/>
      <c r="K347" s="167"/>
      <c r="L347" s="167"/>
      <c r="M347" s="167"/>
    </row>
    <row r="348" spans="2:13" x14ac:dyDescent="0.25">
      <c r="B348" s="167"/>
      <c r="C348" s="167"/>
      <c r="D348" s="167"/>
      <c r="E348" s="167"/>
      <c r="F348" s="167"/>
      <c r="G348" s="167"/>
      <c r="H348" s="167"/>
      <c r="I348" s="167"/>
      <c r="J348" s="167"/>
      <c r="K348" s="167"/>
      <c r="L348" s="167"/>
      <c r="M348" s="167"/>
    </row>
    <row r="349" spans="2:13" x14ac:dyDescent="0.25">
      <c r="B349" s="167"/>
      <c r="C349" s="167"/>
      <c r="D349" s="167"/>
      <c r="E349" s="167"/>
      <c r="F349" s="167"/>
      <c r="G349" s="167"/>
      <c r="H349" s="167"/>
      <c r="I349" s="167"/>
      <c r="J349" s="167"/>
      <c r="K349" s="167"/>
      <c r="L349" s="167"/>
      <c r="M349" s="167"/>
    </row>
    <row r="350" spans="2:13" x14ac:dyDescent="0.25">
      <c r="B350" s="167"/>
      <c r="C350" s="167"/>
      <c r="D350" s="167"/>
      <c r="E350" s="167"/>
      <c r="F350" s="167"/>
      <c r="G350" s="167"/>
      <c r="H350" s="167"/>
      <c r="I350" s="167"/>
      <c r="J350" s="167"/>
      <c r="K350" s="167"/>
      <c r="L350" s="167"/>
      <c r="M350" s="167"/>
    </row>
    <row r="351" spans="2:13" x14ac:dyDescent="0.25">
      <c r="B351" s="167"/>
      <c r="C351" s="167"/>
      <c r="D351" s="167"/>
      <c r="E351" s="167"/>
      <c r="F351" s="167"/>
      <c r="G351" s="167"/>
      <c r="H351" s="167"/>
      <c r="I351" s="167"/>
      <c r="J351" s="167"/>
      <c r="K351" s="167"/>
      <c r="L351" s="167"/>
      <c r="M351" s="167"/>
    </row>
    <row r="352" spans="2:13" x14ac:dyDescent="0.25">
      <c r="B352" s="167"/>
      <c r="C352" s="167"/>
      <c r="D352" s="167"/>
      <c r="E352" s="167"/>
      <c r="F352" s="167"/>
      <c r="G352" s="167"/>
      <c r="H352" s="167"/>
      <c r="I352" s="167"/>
      <c r="J352" s="167"/>
      <c r="K352" s="167"/>
      <c r="L352" s="167"/>
      <c r="M352" s="167"/>
    </row>
    <row r="353" spans="2:13" x14ac:dyDescent="0.25">
      <c r="B353" s="167"/>
      <c r="C353" s="167"/>
      <c r="D353" s="167"/>
      <c r="E353" s="167"/>
      <c r="F353" s="167"/>
      <c r="G353" s="167"/>
      <c r="H353" s="167"/>
      <c r="I353" s="167"/>
      <c r="J353" s="167"/>
      <c r="K353" s="167"/>
      <c r="L353" s="167"/>
      <c r="M353" s="167"/>
    </row>
    <row r="354" spans="2:13" x14ac:dyDescent="0.25">
      <c r="B354" s="167"/>
      <c r="C354" s="167"/>
      <c r="D354" s="167"/>
      <c r="E354" s="167"/>
      <c r="F354" s="167"/>
      <c r="G354" s="167"/>
      <c r="H354" s="167"/>
      <c r="I354" s="167"/>
      <c r="J354" s="167"/>
      <c r="K354" s="167"/>
      <c r="L354" s="167"/>
      <c r="M354" s="167"/>
    </row>
    <row r="355" spans="2:13" x14ac:dyDescent="0.25">
      <c r="B355" s="167"/>
      <c r="C355" s="167"/>
      <c r="D355" s="167"/>
      <c r="E355" s="167"/>
      <c r="F355" s="167"/>
      <c r="G355" s="167"/>
      <c r="H355" s="167"/>
      <c r="I355" s="167"/>
      <c r="J355" s="167"/>
      <c r="K355" s="167"/>
      <c r="L355" s="167"/>
      <c r="M355" s="167"/>
    </row>
    <row r="356" spans="2:13" x14ac:dyDescent="0.25">
      <c r="B356" s="167"/>
      <c r="C356" s="167"/>
      <c r="D356" s="167"/>
      <c r="E356" s="167"/>
      <c r="F356" s="167"/>
      <c r="G356" s="167"/>
      <c r="H356" s="167"/>
      <c r="I356" s="167"/>
      <c r="J356" s="167"/>
      <c r="K356" s="167"/>
      <c r="L356" s="167"/>
      <c r="M356" s="167"/>
    </row>
    <row r="357" spans="2:13" x14ac:dyDescent="0.25">
      <c r="B357" s="167"/>
      <c r="C357" s="167"/>
      <c r="D357" s="167"/>
      <c r="E357" s="167"/>
      <c r="F357" s="167"/>
      <c r="G357" s="167"/>
      <c r="H357" s="167"/>
      <c r="I357" s="167"/>
      <c r="J357" s="167"/>
      <c r="K357" s="167"/>
      <c r="L357" s="167"/>
      <c r="M357" s="167"/>
    </row>
    <row r="358" spans="2:13" x14ac:dyDescent="0.25">
      <c r="B358" s="167"/>
      <c r="C358" s="167"/>
      <c r="D358" s="167"/>
      <c r="E358" s="167"/>
      <c r="F358" s="167"/>
      <c r="G358" s="167"/>
      <c r="H358" s="167"/>
      <c r="I358" s="167"/>
      <c r="J358" s="167"/>
      <c r="K358" s="167"/>
      <c r="L358" s="167"/>
      <c r="M358" s="167"/>
    </row>
    <row r="359" spans="2:13" x14ac:dyDescent="0.25">
      <c r="B359" s="167"/>
      <c r="C359" s="167"/>
      <c r="D359" s="167"/>
      <c r="E359" s="167"/>
      <c r="F359" s="167"/>
      <c r="G359" s="167"/>
      <c r="H359" s="167"/>
      <c r="I359" s="167"/>
      <c r="J359" s="167"/>
      <c r="K359" s="167"/>
      <c r="L359" s="167"/>
      <c r="M359" s="167"/>
    </row>
    <row r="360" spans="2:13" x14ac:dyDescent="0.25">
      <c r="B360" s="167"/>
      <c r="C360" s="167"/>
      <c r="D360" s="167"/>
      <c r="E360" s="167"/>
      <c r="F360" s="167"/>
      <c r="G360" s="167"/>
      <c r="H360" s="167"/>
      <c r="I360" s="167"/>
      <c r="J360" s="167"/>
      <c r="K360" s="167"/>
      <c r="L360" s="167"/>
      <c r="M360" s="167"/>
    </row>
    <row r="361" spans="2:13" x14ac:dyDescent="0.25">
      <c r="B361" s="167"/>
      <c r="C361" s="167"/>
      <c r="D361" s="167"/>
      <c r="E361" s="167"/>
      <c r="F361" s="167"/>
      <c r="G361" s="167"/>
      <c r="H361" s="167"/>
      <c r="I361" s="167"/>
      <c r="J361" s="167"/>
      <c r="K361" s="167"/>
      <c r="L361" s="167"/>
      <c r="M361" s="167"/>
    </row>
    <row r="362" spans="2:13" x14ac:dyDescent="0.25">
      <c r="B362" s="167"/>
      <c r="C362" s="167"/>
      <c r="D362" s="167"/>
      <c r="E362" s="167"/>
      <c r="F362" s="167"/>
      <c r="G362" s="167"/>
      <c r="H362" s="167"/>
      <c r="I362" s="167"/>
      <c r="J362" s="167"/>
      <c r="K362" s="167"/>
      <c r="L362" s="167"/>
      <c r="M362" s="167"/>
    </row>
    <row r="363" spans="2:13" x14ac:dyDescent="0.25">
      <c r="B363" s="167"/>
      <c r="C363" s="167"/>
      <c r="D363" s="167"/>
      <c r="E363" s="167"/>
      <c r="F363" s="167"/>
      <c r="G363" s="167"/>
      <c r="H363" s="167"/>
      <c r="I363" s="167"/>
      <c r="J363" s="167"/>
      <c r="K363" s="167"/>
      <c r="L363" s="167"/>
      <c r="M363" s="167"/>
    </row>
    <row r="364" spans="2:13" x14ac:dyDescent="0.25">
      <c r="B364" s="167"/>
      <c r="C364" s="167"/>
      <c r="D364" s="167"/>
      <c r="E364" s="167"/>
      <c r="F364" s="167"/>
      <c r="G364" s="167"/>
      <c r="H364" s="167"/>
      <c r="I364" s="167"/>
      <c r="J364" s="167"/>
      <c r="K364" s="167"/>
      <c r="L364" s="167"/>
      <c r="M364" s="167"/>
    </row>
    <row r="365" spans="2:13" x14ac:dyDescent="0.25">
      <c r="B365" s="167"/>
      <c r="C365" s="167"/>
      <c r="D365" s="167"/>
      <c r="E365" s="167"/>
      <c r="F365" s="167"/>
      <c r="G365" s="167"/>
      <c r="H365" s="167"/>
      <c r="I365" s="167"/>
      <c r="J365" s="167"/>
      <c r="K365" s="167"/>
      <c r="L365" s="167"/>
      <c r="M365" s="167"/>
    </row>
    <row r="366" spans="2:13" x14ac:dyDescent="0.25">
      <c r="B366" s="167"/>
      <c r="C366" s="167"/>
      <c r="D366" s="167"/>
      <c r="E366" s="167"/>
      <c r="F366" s="167"/>
      <c r="G366" s="167"/>
      <c r="H366" s="167"/>
      <c r="I366" s="167"/>
      <c r="J366" s="167"/>
      <c r="K366" s="167"/>
      <c r="L366" s="167"/>
      <c r="M366" s="167"/>
    </row>
    <row r="367" spans="2:13" x14ac:dyDescent="0.25">
      <c r="B367" s="167"/>
      <c r="C367" s="167"/>
      <c r="D367" s="167"/>
      <c r="E367" s="167"/>
      <c r="F367" s="167"/>
      <c r="G367" s="167"/>
      <c r="H367" s="167"/>
      <c r="I367" s="167"/>
      <c r="J367" s="167"/>
      <c r="K367" s="167"/>
      <c r="L367" s="167"/>
      <c r="M367" s="167"/>
    </row>
    <row r="368" spans="2:13" x14ac:dyDescent="0.25">
      <c r="B368" s="167"/>
      <c r="C368" s="167"/>
      <c r="D368" s="167"/>
      <c r="E368" s="167"/>
      <c r="F368" s="167"/>
      <c r="G368" s="167"/>
      <c r="H368" s="167"/>
      <c r="I368" s="167"/>
      <c r="J368" s="167"/>
      <c r="K368" s="167"/>
      <c r="L368" s="167"/>
      <c r="M368" s="167"/>
    </row>
    <row r="369" spans="2:13" x14ac:dyDescent="0.25">
      <c r="B369" s="167"/>
      <c r="C369" s="167"/>
      <c r="D369" s="167"/>
      <c r="E369" s="167"/>
      <c r="F369" s="167"/>
      <c r="G369" s="167"/>
      <c r="H369" s="167"/>
      <c r="I369" s="167"/>
      <c r="J369" s="167"/>
      <c r="K369" s="167"/>
      <c r="L369" s="167"/>
      <c r="M369" s="167"/>
    </row>
    <row r="370" spans="2:13" x14ac:dyDescent="0.25">
      <c r="B370" s="167"/>
      <c r="C370" s="167"/>
      <c r="D370" s="167"/>
      <c r="E370" s="167"/>
      <c r="F370" s="167"/>
      <c r="G370" s="167"/>
      <c r="H370" s="167"/>
      <c r="I370" s="167"/>
      <c r="J370" s="167"/>
      <c r="K370" s="167"/>
      <c r="L370" s="167"/>
      <c r="M370" s="167"/>
    </row>
    <row r="371" spans="2:13" x14ac:dyDescent="0.25">
      <c r="B371" s="167"/>
      <c r="C371" s="167"/>
      <c r="D371" s="167"/>
      <c r="E371" s="167"/>
      <c r="F371" s="167"/>
      <c r="G371" s="167"/>
      <c r="H371" s="167"/>
      <c r="I371" s="167"/>
      <c r="J371" s="167"/>
      <c r="K371" s="167"/>
      <c r="L371" s="167"/>
      <c r="M371" s="167"/>
    </row>
    <row r="372" spans="2:13" x14ac:dyDescent="0.25">
      <c r="B372" s="167"/>
      <c r="C372" s="167"/>
      <c r="D372" s="167"/>
      <c r="E372" s="167"/>
      <c r="F372" s="167"/>
      <c r="G372" s="167"/>
      <c r="H372" s="167"/>
      <c r="I372" s="167"/>
      <c r="J372" s="167"/>
      <c r="K372" s="167"/>
      <c r="L372" s="167"/>
      <c r="M372" s="167"/>
    </row>
    <row r="373" spans="2:13" x14ac:dyDescent="0.25">
      <c r="B373" s="167"/>
      <c r="C373" s="167"/>
      <c r="D373" s="167"/>
      <c r="E373" s="167"/>
      <c r="F373" s="167"/>
      <c r="G373" s="167"/>
      <c r="H373" s="167"/>
      <c r="I373" s="167"/>
      <c r="J373" s="167"/>
      <c r="K373" s="167"/>
      <c r="L373" s="167"/>
      <c r="M373" s="167"/>
    </row>
    <row r="374" spans="2:13" x14ac:dyDescent="0.25">
      <c r="B374" s="167"/>
      <c r="C374" s="167"/>
      <c r="D374" s="167"/>
      <c r="E374" s="167"/>
      <c r="F374" s="167"/>
      <c r="G374" s="167"/>
      <c r="H374" s="167"/>
      <c r="I374" s="167"/>
      <c r="J374" s="167"/>
      <c r="K374" s="167"/>
      <c r="L374" s="167"/>
      <c r="M374" s="167"/>
    </row>
    <row r="375" spans="2:13" x14ac:dyDescent="0.25">
      <c r="B375" s="167"/>
      <c r="C375" s="167"/>
      <c r="D375" s="167"/>
      <c r="E375" s="167"/>
      <c r="F375" s="167"/>
      <c r="G375" s="167"/>
      <c r="H375" s="167"/>
      <c r="I375" s="167"/>
      <c r="J375" s="167"/>
      <c r="K375" s="167"/>
      <c r="L375" s="167"/>
      <c r="M375" s="167"/>
    </row>
    <row r="376" spans="2:13" x14ac:dyDescent="0.25">
      <c r="B376" s="167"/>
      <c r="C376" s="167"/>
      <c r="D376" s="167"/>
      <c r="E376" s="167"/>
      <c r="F376" s="167"/>
      <c r="G376" s="167"/>
      <c r="H376" s="167"/>
      <c r="I376" s="167"/>
      <c r="J376" s="167"/>
      <c r="K376" s="167"/>
      <c r="L376" s="167"/>
      <c r="M376" s="167"/>
    </row>
    <row r="377" spans="2:13" x14ac:dyDescent="0.25">
      <c r="B377" s="167"/>
      <c r="C377" s="167"/>
      <c r="D377" s="167"/>
      <c r="E377" s="167"/>
      <c r="F377" s="167"/>
      <c r="G377" s="167"/>
      <c r="H377" s="167"/>
      <c r="I377" s="167"/>
      <c r="J377" s="167"/>
      <c r="K377" s="167"/>
      <c r="L377" s="167"/>
      <c r="M377" s="167"/>
    </row>
    <row r="378" spans="2:13" x14ac:dyDescent="0.25">
      <c r="B378" s="167"/>
      <c r="C378" s="167"/>
      <c r="D378" s="167"/>
      <c r="E378" s="167"/>
      <c r="F378" s="167"/>
      <c r="G378" s="167"/>
      <c r="H378" s="167"/>
      <c r="I378" s="167"/>
      <c r="J378" s="167"/>
      <c r="K378" s="167"/>
      <c r="L378" s="167"/>
      <c r="M378" s="167"/>
    </row>
    <row r="379" spans="2:13" x14ac:dyDescent="0.25">
      <c r="B379" s="167"/>
      <c r="C379" s="167"/>
      <c r="D379" s="167"/>
      <c r="E379" s="167"/>
      <c r="F379" s="167"/>
      <c r="G379" s="167"/>
      <c r="H379" s="167"/>
      <c r="I379" s="167"/>
      <c r="J379" s="167"/>
      <c r="K379" s="167"/>
      <c r="L379" s="167"/>
      <c r="M379" s="167"/>
    </row>
    <row r="380" spans="2:13" x14ac:dyDescent="0.25">
      <c r="B380" s="167"/>
      <c r="C380" s="167"/>
      <c r="D380" s="167"/>
      <c r="E380" s="167"/>
      <c r="F380" s="167"/>
      <c r="G380" s="167"/>
      <c r="H380" s="167"/>
      <c r="I380" s="167"/>
      <c r="J380" s="167"/>
      <c r="K380" s="167"/>
      <c r="L380" s="167"/>
      <c r="M380" s="167"/>
    </row>
    <row r="381" spans="2:13" x14ac:dyDescent="0.25">
      <c r="B381" s="167"/>
      <c r="C381" s="167"/>
      <c r="D381" s="167"/>
      <c r="E381" s="167"/>
      <c r="F381" s="167"/>
      <c r="G381" s="167"/>
      <c r="H381" s="167"/>
      <c r="I381" s="167"/>
      <c r="J381" s="167"/>
      <c r="K381" s="167"/>
      <c r="L381" s="167"/>
      <c r="M381" s="167"/>
    </row>
    <row r="382" spans="2:13" x14ac:dyDescent="0.25">
      <c r="B382" s="167"/>
      <c r="C382" s="167"/>
      <c r="D382" s="167"/>
      <c r="E382" s="167"/>
      <c r="F382" s="167"/>
      <c r="G382" s="167"/>
      <c r="H382" s="167"/>
      <c r="I382" s="167"/>
      <c r="J382" s="167"/>
      <c r="K382" s="167"/>
      <c r="L382" s="167"/>
      <c r="M382" s="167"/>
    </row>
    <row r="383" spans="2:13" x14ac:dyDescent="0.25">
      <c r="B383" s="167"/>
      <c r="C383" s="167"/>
      <c r="D383" s="167"/>
      <c r="E383" s="167"/>
      <c r="F383" s="167"/>
      <c r="G383" s="167"/>
      <c r="H383" s="167"/>
      <c r="I383" s="167"/>
      <c r="J383" s="167"/>
      <c r="K383" s="167"/>
      <c r="L383" s="167"/>
      <c r="M383" s="167"/>
    </row>
    <row r="384" spans="2:13" x14ac:dyDescent="0.25">
      <c r="B384" s="167"/>
      <c r="C384" s="167"/>
      <c r="D384" s="167"/>
      <c r="E384" s="167"/>
      <c r="F384" s="167"/>
      <c r="G384" s="167"/>
      <c r="H384" s="167"/>
      <c r="I384" s="167"/>
      <c r="J384" s="167"/>
      <c r="K384" s="167"/>
      <c r="L384" s="167"/>
      <c r="M384" s="167"/>
    </row>
    <row r="385" spans="2:13" x14ac:dyDescent="0.25">
      <c r="B385" s="167"/>
      <c r="C385" s="167"/>
      <c r="D385" s="167"/>
      <c r="E385" s="167"/>
      <c r="F385" s="167"/>
      <c r="G385" s="167"/>
      <c r="H385" s="167"/>
      <c r="I385" s="167"/>
      <c r="J385" s="167"/>
      <c r="K385" s="167"/>
      <c r="L385" s="167"/>
      <c r="M385" s="167"/>
    </row>
    <row r="386" spans="2:13" x14ac:dyDescent="0.25">
      <c r="B386" s="167"/>
      <c r="C386" s="167"/>
      <c r="D386" s="167"/>
      <c r="E386" s="167"/>
      <c r="F386" s="167"/>
      <c r="G386" s="167"/>
      <c r="H386" s="167"/>
      <c r="I386" s="167"/>
      <c r="J386" s="167"/>
      <c r="K386" s="167"/>
      <c r="L386" s="167"/>
      <c r="M386" s="167"/>
    </row>
    <row r="387" spans="2:13" x14ac:dyDescent="0.25">
      <c r="B387" s="167"/>
      <c r="C387" s="167"/>
      <c r="D387" s="167"/>
      <c r="E387" s="167"/>
      <c r="F387" s="167"/>
      <c r="G387" s="167"/>
      <c r="H387" s="167"/>
      <c r="I387" s="167"/>
      <c r="J387" s="167"/>
      <c r="K387" s="167"/>
      <c r="L387" s="167"/>
      <c r="M387" s="167"/>
    </row>
    <row r="388" spans="2:13" x14ac:dyDescent="0.25">
      <c r="B388" s="167"/>
      <c r="C388" s="167"/>
      <c r="D388" s="167"/>
      <c r="E388" s="167"/>
      <c r="F388" s="167"/>
      <c r="G388" s="167"/>
      <c r="H388" s="167"/>
      <c r="I388" s="167"/>
      <c r="J388" s="167"/>
      <c r="K388" s="167"/>
      <c r="L388" s="167"/>
      <c r="M388" s="167"/>
    </row>
    <row r="389" spans="2:13" x14ac:dyDescent="0.25">
      <c r="B389" s="167"/>
      <c r="C389" s="167"/>
      <c r="D389" s="167"/>
      <c r="E389" s="167"/>
      <c r="F389" s="167"/>
      <c r="G389" s="167"/>
      <c r="H389" s="167"/>
      <c r="I389" s="167"/>
      <c r="J389" s="167"/>
      <c r="K389" s="167"/>
      <c r="L389" s="167"/>
      <c r="M389" s="167"/>
    </row>
    <row r="390" spans="2:13" x14ac:dyDescent="0.25">
      <c r="B390" s="167"/>
      <c r="C390" s="167"/>
      <c r="D390" s="167"/>
      <c r="E390" s="167"/>
      <c r="F390" s="167"/>
      <c r="G390" s="167"/>
      <c r="H390" s="167"/>
      <c r="I390" s="167"/>
      <c r="J390" s="167"/>
      <c r="K390" s="167"/>
      <c r="L390" s="167"/>
      <c r="M390" s="167"/>
    </row>
    <row r="391" spans="2:13" x14ac:dyDescent="0.25">
      <c r="B391" s="167"/>
      <c r="C391" s="167"/>
      <c r="D391" s="167"/>
      <c r="E391" s="167"/>
      <c r="F391" s="167"/>
      <c r="G391" s="167"/>
      <c r="H391" s="167"/>
      <c r="I391" s="167"/>
      <c r="J391" s="167"/>
      <c r="K391" s="167"/>
      <c r="L391" s="167"/>
      <c r="M391" s="167"/>
    </row>
    <row r="392" spans="2:13" x14ac:dyDescent="0.25">
      <c r="B392" s="167"/>
      <c r="C392" s="167"/>
      <c r="D392" s="167"/>
      <c r="E392" s="167"/>
      <c r="F392" s="167"/>
      <c r="G392" s="167"/>
      <c r="H392" s="167"/>
      <c r="I392" s="167"/>
      <c r="J392" s="167"/>
      <c r="K392" s="167"/>
      <c r="L392" s="167"/>
      <c r="M392" s="167"/>
    </row>
    <row r="393" spans="2:13" x14ac:dyDescent="0.25">
      <c r="B393" s="167"/>
      <c r="C393" s="167"/>
      <c r="D393" s="167"/>
      <c r="E393" s="167"/>
      <c r="F393" s="167"/>
      <c r="G393" s="167"/>
      <c r="H393" s="167"/>
      <c r="I393" s="167"/>
      <c r="J393" s="167"/>
      <c r="K393" s="167"/>
      <c r="L393" s="167"/>
      <c r="M393" s="167"/>
    </row>
    <row r="394" spans="2:13" x14ac:dyDescent="0.25">
      <c r="B394" s="167"/>
      <c r="C394" s="167"/>
      <c r="D394" s="167"/>
      <c r="E394" s="167"/>
      <c r="F394" s="167"/>
      <c r="G394" s="167"/>
      <c r="H394" s="167"/>
      <c r="I394" s="167"/>
      <c r="J394" s="167"/>
      <c r="K394" s="167"/>
      <c r="L394" s="167"/>
      <c r="M394" s="167"/>
    </row>
    <row r="395" spans="2:13" x14ac:dyDescent="0.25">
      <c r="B395" s="167"/>
      <c r="C395" s="167"/>
      <c r="D395" s="167"/>
      <c r="E395" s="167"/>
      <c r="F395" s="167"/>
      <c r="G395" s="167"/>
      <c r="H395" s="167"/>
      <c r="I395" s="167"/>
      <c r="J395" s="167"/>
      <c r="K395" s="167"/>
      <c r="L395" s="167"/>
      <c r="M395" s="167"/>
    </row>
    <row r="396" spans="2:13" x14ac:dyDescent="0.25">
      <c r="B396" s="176"/>
      <c r="C396" s="176"/>
      <c r="D396" s="176"/>
      <c r="E396" s="176"/>
      <c r="F396" s="176"/>
      <c r="G396" s="176"/>
      <c r="H396" s="176"/>
      <c r="I396" s="176"/>
      <c r="J396" s="176"/>
      <c r="K396" s="176"/>
      <c r="L396" s="176"/>
      <c r="M396" s="176"/>
    </row>
    <row r="397" spans="2:13" x14ac:dyDescent="0.25">
      <c r="B397" s="176"/>
      <c r="C397" s="176"/>
      <c r="D397" s="176"/>
      <c r="E397" s="176"/>
      <c r="F397" s="176"/>
      <c r="G397" s="176"/>
      <c r="H397" s="176"/>
      <c r="I397" s="176"/>
      <c r="J397" s="176"/>
      <c r="K397" s="176"/>
      <c r="L397" s="176"/>
      <c r="M397" s="176"/>
    </row>
    <row r="398" spans="2:13" x14ac:dyDescent="0.25">
      <c r="B398" s="176"/>
      <c r="C398" s="176"/>
      <c r="D398" s="176"/>
      <c r="E398" s="176"/>
      <c r="F398" s="176"/>
      <c r="G398" s="176"/>
      <c r="H398" s="176"/>
      <c r="I398" s="176"/>
      <c r="J398" s="176"/>
      <c r="K398" s="176"/>
      <c r="L398" s="176"/>
      <c r="M398" s="176"/>
    </row>
    <row r="399" spans="2:13" x14ac:dyDescent="0.25">
      <c r="B399" s="176"/>
      <c r="C399" s="176"/>
      <c r="D399" s="176"/>
      <c r="E399" s="176"/>
      <c r="F399" s="176"/>
      <c r="G399" s="176"/>
      <c r="H399" s="176"/>
      <c r="I399" s="176"/>
      <c r="J399" s="176"/>
      <c r="K399" s="176"/>
      <c r="L399" s="176"/>
      <c r="M399" s="176"/>
    </row>
    <row r="400" spans="2:13" x14ac:dyDescent="0.25">
      <c r="B400" s="176"/>
      <c r="C400" s="176"/>
      <c r="D400" s="176"/>
      <c r="E400" s="176"/>
      <c r="F400" s="176"/>
      <c r="G400" s="176"/>
      <c r="H400" s="176"/>
      <c r="I400" s="176"/>
      <c r="J400" s="176"/>
      <c r="K400" s="176"/>
      <c r="L400" s="176"/>
      <c r="M400" s="176"/>
    </row>
    <row r="401" spans="2:13" x14ac:dyDescent="0.25">
      <c r="B401" s="176"/>
      <c r="C401" s="176"/>
      <c r="D401" s="176"/>
      <c r="E401" s="176"/>
      <c r="F401" s="176"/>
      <c r="G401" s="176"/>
      <c r="H401" s="176"/>
      <c r="I401" s="176"/>
      <c r="J401" s="176"/>
      <c r="K401" s="176"/>
      <c r="L401" s="176"/>
      <c r="M401" s="176"/>
    </row>
    <row r="402" spans="2:13" x14ac:dyDescent="0.25">
      <c r="B402" s="176"/>
      <c r="C402" s="176"/>
      <c r="D402" s="176"/>
      <c r="E402" s="176"/>
      <c r="F402" s="176"/>
      <c r="G402" s="176"/>
      <c r="H402" s="176"/>
      <c r="I402" s="176"/>
      <c r="J402" s="176"/>
      <c r="K402" s="176"/>
      <c r="L402" s="176"/>
      <c r="M402" s="176"/>
    </row>
    <row r="403" spans="2:13" x14ac:dyDescent="0.25">
      <c r="B403" s="176"/>
      <c r="C403" s="176"/>
      <c r="D403" s="176"/>
      <c r="E403" s="176"/>
      <c r="F403" s="176"/>
      <c r="G403" s="176"/>
      <c r="H403" s="176"/>
      <c r="I403" s="176"/>
      <c r="J403" s="176"/>
      <c r="K403" s="176"/>
      <c r="L403" s="176"/>
      <c r="M403" s="176"/>
    </row>
    <row r="404" spans="2:13" x14ac:dyDescent="0.25">
      <c r="B404" s="176"/>
      <c r="C404" s="176"/>
      <c r="D404" s="176"/>
      <c r="E404" s="176"/>
      <c r="F404" s="176"/>
      <c r="G404" s="176"/>
      <c r="H404" s="176"/>
      <c r="I404" s="176"/>
      <c r="J404" s="176"/>
      <c r="K404" s="176"/>
      <c r="L404" s="176"/>
      <c r="M404" s="176"/>
    </row>
    <row r="405" spans="2:13" x14ac:dyDescent="0.25">
      <c r="B405" s="176"/>
      <c r="C405" s="176"/>
      <c r="D405" s="176"/>
      <c r="E405" s="176"/>
      <c r="F405" s="176"/>
      <c r="G405" s="176"/>
      <c r="H405" s="176"/>
      <c r="I405" s="176"/>
      <c r="J405" s="176"/>
      <c r="K405" s="176"/>
      <c r="L405" s="176"/>
      <c r="M405" s="176"/>
    </row>
    <row r="406" spans="2:13" x14ac:dyDescent="0.25">
      <c r="B406" s="176"/>
      <c r="C406" s="176"/>
      <c r="D406" s="176"/>
      <c r="E406" s="176"/>
      <c r="F406" s="176"/>
      <c r="G406" s="176"/>
      <c r="H406" s="176"/>
      <c r="I406" s="176"/>
      <c r="J406" s="176"/>
      <c r="K406" s="176"/>
      <c r="L406" s="176"/>
      <c r="M406" s="176"/>
    </row>
    <row r="407" spans="2:13" x14ac:dyDescent="0.25">
      <c r="B407" s="176"/>
      <c r="C407" s="176"/>
      <c r="D407" s="176"/>
      <c r="E407" s="176"/>
      <c r="F407" s="176"/>
      <c r="G407" s="176"/>
      <c r="H407" s="176"/>
      <c r="I407" s="176"/>
      <c r="J407" s="176"/>
      <c r="K407" s="176"/>
      <c r="L407" s="176"/>
      <c r="M407" s="176"/>
    </row>
    <row r="408" spans="2:13" x14ac:dyDescent="0.25">
      <c r="B408" s="176"/>
      <c r="C408" s="176"/>
      <c r="D408" s="176"/>
      <c r="E408" s="176"/>
      <c r="F408" s="176"/>
      <c r="G408" s="176"/>
      <c r="H408" s="176"/>
      <c r="I408" s="176"/>
      <c r="J408" s="176"/>
      <c r="K408" s="176"/>
      <c r="L408" s="176"/>
      <c r="M408" s="176"/>
    </row>
    <row r="409" spans="2:13" x14ac:dyDescent="0.25">
      <c r="B409" s="176"/>
      <c r="C409" s="176"/>
      <c r="D409" s="176"/>
      <c r="E409" s="176"/>
      <c r="F409" s="176"/>
      <c r="G409" s="176"/>
      <c r="H409" s="176"/>
      <c r="I409" s="176"/>
      <c r="J409" s="176"/>
      <c r="K409" s="176"/>
      <c r="L409" s="176"/>
      <c r="M409" s="176"/>
    </row>
    <row r="410" spans="2:13" x14ac:dyDescent="0.25">
      <c r="B410" s="176"/>
      <c r="C410" s="176"/>
      <c r="D410" s="176"/>
      <c r="E410" s="176"/>
      <c r="F410" s="176"/>
      <c r="G410" s="176"/>
      <c r="H410" s="176"/>
      <c r="I410" s="176"/>
      <c r="J410" s="176"/>
      <c r="K410" s="176"/>
      <c r="L410" s="176"/>
      <c r="M410" s="176"/>
    </row>
    <row r="411" spans="2:13" x14ac:dyDescent="0.25">
      <c r="B411" s="176"/>
      <c r="C411" s="176"/>
      <c r="D411" s="176"/>
      <c r="E411" s="176"/>
      <c r="F411" s="176"/>
      <c r="G411" s="176"/>
      <c r="H411" s="176"/>
      <c r="I411" s="176"/>
      <c r="J411" s="176"/>
      <c r="K411" s="176"/>
      <c r="L411" s="176"/>
      <c r="M411" s="176"/>
    </row>
    <row r="412" spans="2:13" x14ac:dyDescent="0.25">
      <c r="B412" s="176"/>
      <c r="C412" s="176"/>
      <c r="D412" s="176"/>
      <c r="E412" s="176"/>
      <c r="F412" s="176"/>
      <c r="G412" s="176"/>
      <c r="H412" s="176"/>
      <c r="I412" s="176"/>
      <c r="J412" s="176"/>
      <c r="K412" s="176"/>
      <c r="L412" s="176"/>
      <c r="M412" s="176"/>
    </row>
    <row r="413" spans="2:13" x14ac:dyDescent="0.25">
      <c r="B413" s="176"/>
      <c r="C413" s="176"/>
      <c r="D413" s="176"/>
      <c r="E413" s="176"/>
      <c r="F413" s="176"/>
      <c r="G413" s="176"/>
      <c r="H413" s="176"/>
      <c r="I413" s="176"/>
      <c r="J413" s="176"/>
      <c r="K413" s="176"/>
      <c r="L413" s="176"/>
      <c r="M413" s="176"/>
    </row>
    <row r="414" spans="2:13" x14ac:dyDescent="0.25">
      <c r="B414" s="176"/>
      <c r="C414" s="176"/>
      <c r="D414" s="176"/>
      <c r="E414" s="176"/>
      <c r="F414" s="176"/>
      <c r="G414" s="176"/>
      <c r="H414" s="176"/>
      <c r="I414" s="176"/>
      <c r="J414" s="176"/>
      <c r="K414" s="176"/>
      <c r="L414" s="176"/>
      <c r="M414" s="176"/>
    </row>
    <row r="415" spans="2:13" x14ac:dyDescent="0.25">
      <c r="B415" s="176"/>
      <c r="C415" s="176"/>
      <c r="D415" s="176"/>
      <c r="E415" s="176"/>
      <c r="F415" s="176"/>
      <c r="G415" s="176"/>
      <c r="H415" s="176"/>
      <c r="I415" s="176"/>
      <c r="J415" s="176"/>
      <c r="K415" s="176"/>
      <c r="L415" s="176"/>
      <c r="M415" s="176"/>
    </row>
    <row r="416" spans="2:13" x14ac:dyDescent="0.25">
      <c r="B416" s="176"/>
      <c r="C416" s="176"/>
      <c r="D416" s="176"/>
      <c r="E416" s="176"/>
      <c r="F416" s="176"/>
      <c r="G416" s="176"/>
      <c r="H416" s="176"/>
      <c r="I416" s="176"/>
      <c r="J416" s="176"/>
      <c r="K416" s="176"/>
      <c r="L416" s="176"/>
      <c r="M416" s="176"/>
    </row>
    <row r="417" spans="2:13" x14ac:dyDescent="0.25">
      <c r="B417" s="176"/>
      <c r="C417" s="176"/>
      <c r="D417" s="176"/>
      <c r="E417" s="176"/>
      <c r="F417" s="176"/>
      <c r="G417" s="176"/>
      <c r="H417" s="176"/>
      <c r="I417" s="176"/>
      <c r="J417" s="176"/>
      <c r="K417" s="176"/>
      <c r="L417" s="176"/>
      <c r="M417" s="176"/>
    </row>
    <row r="418" spans="2:13" x14ac:dyDescent="0.25">
      <c r="B418" s="176"/>
      <c r="C418" s="176"/>
      <c r="D418" s="176"/>
      <c r="E418" s="176"/>
      <c r="F418" s="176"/>
      <c r="G418" s="176"/>
      <c r="H418" s="176"/>
      <c r="I418" s="176"/>
      <c r="J418" s="176"/>
      <c r="K418" s="176"/>
      <c r="L418" s="176"/>
      <c r="M418" s="176"/>
    </row>
    <row r="419" spans="2:13" x14ac:dyDescent="0.25">
      <c r="B419" s="176"/>
      <c r="C419" s="176"/>
      <c r="D419" s="176"/>
      <c r="E419" s="176"/>
      <c r="F419" s="176"/>
      <c r="G419" s="176"/>
      <c r="H419" s="176"/>
      <c r="I419" s="176"/>
      <c r="J419" s="176"/>
      <c r="K419" s="176"/>
      <c r="L419" s="176"/>
      <c r="M419" s="176"/>
    </row>
    <row r="420" spans="2:13" x14ac:dyDescent="0.25">
      <c r="B420" s="176"/>
      <c r="C420" s="176"/>
      <c r="D420" s="176"/>
      <c r="E420" s="176"/>
      <c r="F420" s="176"/>
      <c r="G420" s="176"/>
      <c r="H420" s="176"/>
      <c r="I420" s="176"/>
      <c r="J420" s="176"/>
      <c r="K420" s="176"/>
      <c r="L420" s="176"/>
      <c r="M420" s="176"/>
    </row>
    <row r="421" spans="2:13" x14ac:dyDescent="0.25">
      <c r="B421" s="176"/>
      <c r="C421" s="176"/>
      <c r="D421" s="176"/>
      <c r="E421" s="176"/>
      <c r="F421" s="176"/>
      <c r="G421" s="176"/>
      <c r="H421" s="176"/>
      <c r="I421" s="176"/>
      <c r="J421" s="176"/>
      <c r="K421" s="176"/>
      <c r="L421" s="176"/>
      <c r="M421" s="176"/>
    </row>
    <row r="422" spans="2:13" x14ac:dyDescent="0.25">
      <c r="B422" s="176"/>
      <c r="C422" s="176"/>
      <c r="D422" s="176"/>
      <c r="E422" s="176"/>
      <c r="F422" s="176"/>
      <c r="G422" s="176"/>
      <c r="H422" s="176"/>
      <c r="I422" s="176"/>
      <c r="J422" s="176"/>
      <c r="K422" s="176"/>
      <c r="L422" s="176"/>
      <c r="M422" s="176"/>
    </row>
    <row r="423" spans="2:13" x14ac:dyDescent="0.25">
      <c r="B423" s="176"/>
      <c r="C423" s="176"/>
      <c r="D423" s="176"/>
      <c r="E423" s="176"/>
      <c r="F423" s="176"/>
      <c r="G423" s="176"/>
      <c r="H423" s="176"/>
      <c r="I423" s="176"/>
      <c r="J423" s="176"/>
      <c r="K423" s="176"/>
      <c r="L423" s="176"/>
      <c r="M423" s="176"/>
    </row>
    <row r="424" spans="2:13" x14ac:dyDescent="0.25">
      <c r="B424" s="176"/>
      <c r="C424" s="176"/>
      <c r="D424" s="176"/>
      <c r="E424" s="176"/>
      <c r="F424" s="176"/>
      <c r="G424" s="176"/>
      <c r="H424" s="176"/>
      <c r="I424" s="176"/>
      <c r="J424" s="176"/>
      <c r="K424" s="176"/>
      <c r="L424" s="176"/>
      <c r="M424" s="176"/>
    </row>
    <row r="425" spans="2:13" x14ac:dyDescent="0.25">
      <c r="B425" s="176"/>
      <c r="C425" s="176"/>
      <c r="D425" s="176"/>
      <c r="E425" s="176"/>
      <c r="F425" s="176"/>
      <c r="G425" s="176"/>
      <c r="H425" s="176"/>
      <c r="I425" s="176"/>
      <c r="J425" s="176"/>
      <c r="K425" s="176"/>
      <c r="L425" s="176"/>
      <c r="M425" s="176"/>
    </row>
    <row r="426" spans="2:13" x14ac:dyDescent="0.25">
      <c r="B426" s="176"/>
      <c r="C426" s="176"/>
      <c r="D426" s="176"/>
      <c r="E426" s="176"/>
      <c r="F426" s="176"/>
      <c r="G426" s="176"/>
      <c r="H426" s="176"/>
      <c r="I426" s="176"/>
      <c r="J426" s="176"/>
      <c r="K426" s="176"/>
      <c r="L426" s="176"/>
      <c r="M426" s="176"/>
    </row>
    <row r="427" spans="2:13" x14ac:dyDescent="0.25">
      <c r="B427" s="176"/>
      <c r="C427" s="176"/>
      <c r="D427" s="176"/>
      <c r="E427" s="176"/>
      <c r="F427" s="176"/>
      <c r="G427" s="176"/>
      <c r="H427" s="176"/>
      <c r="I427" s="176"/>
      <c r="J427" s="176"/>
      <c r="K427" s="176"/>
      <c r="L427" s="176"/>
      <c r="M427" s="176"/>
    </row>
    <row r="428" spans="2:13" x14ac:dyDescent="0.25">
      <c r="B428" s="176"/>
      <c r="C428" s="176"/>
      <c r="D428" s="176"/>
      <c r="E428" s="176"/>
      <c r="F428" s="176"/>
      <c r="G428" s="176"/>
      <c r="H428" s="176"/>
      <c r="I428" s="176"/>
      <c r="J428" s="176"/>
      <c r="K428" s="176"/>
      <c r="L428" s="176"/>
      <c r="M428" s="176"/>
    </row>
    <row r="429" spans="2:13" x14ac:dyDescent="0.25">
      <c r="B429" s="176"/>
      <c r="C429" s="176"/>
      <c r="D429" s="176"/>
      <c r="E429" s="176"/>
      <c r="F429" s="176"/>
      <c r="G429" s="176"/>
      <c r="H429" s="176"/>
      <c r="I429" s="176"/>
      <c r="J429" s="176"/>
      <c r="K429" s="176"/>
      <c r="L429" s="176"/>
      <c r="M429" s="176"/>
    </row>
    <row r="430" spans="2:13" x14ac:dyDescent="0.25">
      <c r="B430" s="176"/>
      <c r="C430" s="176"/>
      <c r="D430" s="176"/>
      <c r="E430" s="176"/>
      <c r="F430" s="176"/>
      <c r="G430" s="176"/>
      <c r="H430" s="176"/>
      <c r="I430" s="176"/>
      <c r="J430" s="176"/>
      <c r="K430" s="176"/>
      <c r="L430" s="176"/>
      <c r="M430" s="176"/>
    </row>
    <row r="431" spans="2:13" x14ac:dyDescent="0.25">
      <c r="B431" s="176"/>
      <c r="C431" s="176"/>
      <c r="D431" s="176"/>
      <c r="E431" s="176"/>
      <c r="F431" s="176"/>
      <c r="G431" s="176"/>
      <c r="H431" s="176"/>
      <c r="I431" s="176"/>
      <c r="J431" s="176"/>
      <c r="K431" s="176"/>
      <c r="L431" s="176"/>
      <c r="M431" s="176"/>
    </row>
    <row r="432" spans="2:13" x14ac:dyDescent="0.25">
      <c r="B432" s="176"/>
      <c r="C432" s="176"/>
      <c r="D432" s="176"/>
      <c r="E432" s="176"/>
      <c r="F432" s="176"/>
      <c r="G432" s="176"/>
      <c r="H432" s="176"/>
      <c r="I432" s="176"/>
      <c r="J432" s="176"/>
      <c r="K432" s="176"/>
      <c r="L432" s="176"/>
      <c r="M432" s="176"/>
    </row>
    <row r="433" spans="2:13" x14ac:dyDescent="0.25">
      <c r="B433" s="176"/>
      <c r="C433" s="176"/>
      <c r="D433" s="176"/>
      <c r="E433" s="176"/>
      <c r="F433" s="176"/>
      <c r="G433" s="176"/>
      <c r="H433" s="176"/>
      <c r="I433" s="176"/>
      <c r="J433" s="176"/>
      <c r="K433" s="176"/>
      <c r="L433" s="176"/>
      <c r="M433" s="176"/>
    </row>
    <row r="434" spans="2:13" x14ac:dyDescent="0.25">
      <c r="B434" s="176"/>
      <c r="C434" s="176"/>
      <c r="D434" s="176"/>
      <c r="E434" s="176"/>
      <c r="F434" s="176"/>
      <c r="G434" s="176"/>
      <c r="H434" s="176"/>
      <c r="I434" s="176"/>
      <c r="J434" s="176"/>
      <c r="K434" s="176"/>
      <c r="L434" s="176"/>
      <c r="M434" s="176"/>
    </row>
    <row r="435" spans="2:13" x14ac:dyDescent="0.25">
      <c r="B435" s="176"/>
      <c r="C435" s="176"/>
      <c r="D435" s="176"/>
      <c r="E435" s="176"/>
      <c r="F435" s="176"/>
      <c r="G435" s="176"/>
      <c r="H435" s="176"/>
      <c r="I435" s="176"/>
      <c r="J435" s="176"/>
      <c r="K435" s="176"/>
      <c r="L435" s="176"/>
      <c r="M435" s="176"/>
    </row>
    <row r="436" spans="2:13" x14ac:dyDescent="0.25">
      <c r="B436" s="176"/>
      <c r="C436" s="176"/>
      <c r="D436" s="176"/>
      <c r="E436" s="176"/>
      <c r="F436" s="176"/>
      <c r="G436" s="176"/>
      <c r="H436" s="176"/>
      <c r="I436" s="176"/>
      <c r="J436" s="176"/>
      <c r="K436" s="176"/>
      <c r="L436" s="176"/>
      <c r="M436" s="176"/>
    </row>
    <row r="437" spans="2:13" x14ac:dyDescent="0.25">
      <c r="B437" s="176"/>
      <c r="C437" s="176"/>
      <c r="D437" s="176"/>
      <c r="E437" s="176"/>
      <c r="F437" s="176"/>
      <c r="G437" s="176"/>
      <c r="H437" s="176"/>
      <c r="I437" s="176"/>
      <c r="J437" s="176"/>
      <c r="K437" s="176"/>
      <c r="L437" s="176"/>
      <c r="M437" s="176"/>
    </row>
    <row r="438" spans="2:13" x14ac:dyDescent="0.25">
      <c r="B438" s="176"/>
      <c r="C438" s="176"/>
      <c r="D438" s="176"/>
      <c r="E438" s="176"/>
      <c r="F438" s="176"/>
      <c r="G438" s="176"/>
      <c r="H438" s="176"/>
      <c r="I438" s="176"/>
      <c r="J438" s="176"/>
      <c r="K438" s="176"/>
      <c r="L438" s="176"/>
      <c r="M438" s="176"/>
    </row>
    <row r="439" spans="2:13" x14ac:dyDescent="0.25">
      <c r="B439" s="176"/>
      <c r="C439" s="176"/>
      <c r="D439" s="176"/>
      <c r="E439" s="176"/>
      <c r="F439" s="176"/>
      <c r="G439" s="176"/>
      <c r="H439" s="176"/>
      <c r="I439" s="176"/>
      <c r="J439" s="176"/>
      <c r="K439" s="176"/>
      <c r="L439" s="176"/>
      <c r="M439" s="176"/>
    </row>
    <row r="440" spans="2:13" x14ac:dyDescent="0.25">
      <c r="B440" s="176"/>
      <c r="C440" s="176"/>
      <c r="D440" s="176"/>
      <c r="E440" s="176"/>
      <c r="F440" s="176"/>
      <c r="G440" s="176"/>
      <c r="H440" s="176"/>
      <c r="I440" s="176"/>
      <c r="J440" s="176"/>
      <c r="K440" s="176"/>
      <c r="L440" s="176"/>
      <c r="M440" s="176"/>
    </row>
    <row r="441" spans="2:13" x14ac:dyDescent="0.25">
      <c r="B441" s="176"/>
      <c r="C441" s="176"/>
      <c r="D441" s="176"/>
      <c r="E441" s="176"/>
      <c r="F441" s="176"/>
      <c r="G441" s="176"/>
      <c r="H441" s="176"/>
      <c r="I441" s="176"/>
      <c r="J441" s="176"/>
      <c r="K441" s="176"/>
      <c r="L441" s="176"/>
      <c r="M441" s="176"/>
    </row>
    <row r="442" spans="2:13" x14ac:dyDescent="0.25">
      <c r="B442" s="176"/>
      <c r="C442" s="176"/>
      <c r="D442" s="176"/>
      <c r="E442" s="176"/>
      <c r="F442" s="176"/>
      <c r="G442" s="176"/>
      <c r="H442" s="176"/>
      <c r="I442" s="176"/>
      <c r="J442" s="176"/>
      <c r="K442" s="176"/>
      <c r="L442" s="176"/>
      <c r="M442" s="176"/>
    </row>
    <row r="443" spans="2:13" x14ac:dyDescent="0.25">
      <c r="B443" s="176"/>
      <c r="C443" s="176"/>
      <c r="D443" s="176"/>
      <c r="E443" s="176"/>
      <c r="F443" s="176"/>
      <c r="G443" s="176"/>
      <c r="H443" s="176"/>
      <c r="I443" s="176"/>
      <c r="J443" s="176"/>
      <c r="K443" s="176"/>
      <c r="L443" s="176"/>
      <c r="M443" s="176"/>
    </row>
    <row r="444" spans="2:13" x14ac:dyDescent="0.25">
      <c r="B444" s="176"/>
      <c r="C444" s="176"/>
      <c r="D444" s="176"/>
      <c r="E444" s="176"/>
      <c r="F444" s="176"/>
      <c r="G444" s="176"/>
      <c r="H444" s="176"/>
      <c r="I444" s="176"/>
      <c r="J444" s="176"/>
      <c r="K444" s="176"/>
      <c r="L444" s="176"/>
      <c r="M444" s="176"/>
    </row>
    <row r="445" spans="2:13" x14ac:dyDescent="0.25">
      <c r="B445" s="176"/>
      <c r="C445" s="176"/>
      <c r="D445" s="176"/>
      <c r="E445" s="176"/>
      <c r="F445" s="176"/>
      <c r="G445" s="176"/>
      <c r="H445" s="176"/>
      <c r="I445" s="176"/>
      <c r="J445" s="176"/>
      <c r="K445" s="176"/>
      <c r="L445" s="176"/>
      <c r="M445" s="176"/>
    </row>
    <row r="446" spans="2:13" x14ac:dyDescent="0.25">
      <c r="B446" s="176"/>
      <c r="C446" s="176"/>
      <c r="D446" s="176"/>
      <c r="E446" s="176"/>
      <c r="F446" s="176"/>
      <c r="G446" s="176"/>
      <c r="H446" s="176"/>
      <c r="I446" s="176"/>
      <c r="J446" s="176"/>
      <c r="K446" s="176"/>
      <c r="L446" s="176"/>
      <c r="M446" s="176"/>
    </row>
    <row r="447" spans="2:13" x14ac:dyDescent="0.25">
      <c r="B447" s="176"/>
      <c r="C447" s="176"/>
      <c r="D447" s="176"/>
      <c r="E447" s="176"/>
      <c r="F447" s="176"/>
      <c r="G447" s="176"/>
      <c r="H447" s="176"/>
      <c r="I447" s="176"/>
      <c r="J447" s="176"/>
      <c r="K447" s="176"/>
      <c r="L447" s="176"/>
      <c r="M447" s="176"/>
    </row>
    <row r="448" spans="2:13" x14ac:dyDescent="0.25">
      <c r="B448" s="176"/>
      <c r="C448" s="176"/>
      <c r="D448" s="176"/>
      <c r="E448" s="176"/>
      <c r="F448" s="176"/>
      <c r="G448" s="176"/>
      <c r="H448" s="176"/>
      <c r="I448" s="176"/>
      <c r="J448" s="176"/>
      <c r="K448" s="176"/>
      <c r="L448" s="176"/>
      <c r="M448" s="176"/>
    </row>
    <row r="449" spans="2:13" x14ac:dyDescent="0.25">
      <c r="B449" s="176"/>
      <c r="C449" s="176"/>
      <c r="D449" s="176"/>
      <c r="E449" s="176"/>
      <c r="F449" s="176"/>
      <c r="G449" s="176"/>
      <c r="H449" s="176"/>
      <c r="I449" s="176"/>
      <c r="J449" s="176"/>
      <c r="K449" s="176"/>
      <c r="L449" s="176"/>
      <c r="M449" s="176"/>
    </row>
    <row r="450" spans="2:13" x14ac:dyDescent="0.25">
      <c r="B450" s="176"/>
      <c r="C450" s="176"/>
      <c r="D450" s="176"/>
      <c r="E450" s="176"/>
      <c r="F450" s="176"/>
      <c r="G450" s="176"/>
      <c r="H450" s="176"/>
      <c r="I450" s="176"/>
      <c r="J450" s="176"/>
      <c r="K450" s="176"/>
      <c r="L450" s="176"/>
      <c r="M450" s="176"/>
    </row>
    <row r="451" spans="2:13" x14ac:dyDescent="0.25">
      <c r="B451" s="176"/>
      <c r="C451" s="176"/>
      <c r="D451" s="176"/>
      <c r="E451" s="176"/>
      <c r="F451" s="176"/>
      <c r="G451" s="176"/>
      <c r="H451" s="176"/>
      <c r="I451" s="176"/>
      <c r="J451" s="176"/>
      <c r="K451" s="176"/>
      <c r="L451" s="176"/>
      <c r="M451" s="176"/>
    </row>
    <row r="452" spans="2:13" x14ac:dyDescent="0.25">
      <c r="B452" s="176"/>
      <c r="C452" s="176"/>
      <c r="D452" s="176"/>
      <c r="E452" s="176"/>
      <c r="F452" s="176"/>
      <c r="G452" s="176"/>
      <c r="H452" s="176"/>
      <c r="I452" s="176"/>
      <c r="J452" s="176"/>
      <c r="K452" s="176"/>
      <c r="L452" s="176"/>
      <c r="M452" s="176"/>
    </row>
    <row r="453" spans="2:13" x14ac:dyDescent="0.25">
      <c r="B453" s="176"/>
      <c r="C453" s="176"/>
      <c r="D453" s="176"/>
      <c r="E453" s="176"/>
      <c r="F453" s="176"/>
      <c r="G453" s="176"/>
      <c r="H453" s="176"/>
      <c r="I453" s="176"/>
      <c r="J453" s="176"/>
      <c r="K453" s="176"/>
      <c r="L453" s="176"/>
      <c r="M453" s="176"/>
    </row>
    <row r="454" spans="2:13" x14ac:dyDescent="0.25">
      <c r="B454" s="176"/>
      <c r="C454" s="176"/>
      <c r="D454" s="176"/>
      <c r="E454" s="176"/>
      <c r="F454" s="176"/>
      <c r="G454" s="176"/>
      <c r="H454" s="176"/>
      <c r="I454" s="176"/>
      <c r="J454" s="176"/>
      <c r="K454" s="176"/>
      <c r="L454" s="176"/>
      <c r="M454" s="176"/>
    </row>
    <row r="455" spans="2:13" x14ac:dyDescent="0.25">
      <c r="B455" s="176"/>
      <c r="C455" s="176"/>
      <c r="D455" s="176"/>
      <c r="E455" s="176"/>
      <c r="F455" s="176"/>
      <c r="G455" s="176"/>
      <c r="H455" s="176"/>
      <c r="I455" s="176"/>
      <c r="J455" s="176"/>
      <c r="K455" s="176"/>
      <c r="L455" s="176"/>
      <c r="M455" s="176"/>
    </row>
    <row r="456" spans="2:13" x14ac:dyDescent="0.25">
      <c r="B456" s="176"/>
      <c r="C456" s="176"/>
      <c r="D456" s="176"/>
      <c r="E456" s="176"/>
      <c r="F456" s="176"/>
      <c r="G456" s="176"/>
      <c r="H456" s="176"/>
      <c r="I456" s="176"/>
      <c r="J456" s="176"/>
      <c r="K456" s="176"/>
      <c r="L456" s="176"/>
      <c r="M456" s="176"/>
    </row>
    <row r="457" spans="2:13" x14ac:dyDescent="0.25">
      <c r="B457" s="176"/>
      <c r="C457" s="176"/>
      <c r="D457" s="176"/>
      <c r="E457" s="176"/>
      <c r="F457" s="176"/>
      <c r="G457" s="176"/>
      <c r="H457" s="176"/>
      <c r="I457" s="176"/>
      <c r="J457" s="176"/>
      <c r="K457" s="176"/>
      <c r="L457" s="176"/>
      <c r="M457" s="176"/>
    </row>
    <row r="458" spans="2:13" x14ac:dyDescent="0.25">
      <c r="B458" s="176"/>
      <c r="C458" s="176"/>
      <c r="D458" s="176"/>
      <c r="E458" s="176"/>
      <c r="F458" s="176"/>
      <c r="G458" s="176"/>
      <c r="H458" s="176"/>
      <c r="I458" s="176"/>
      <c r="J458" s="176"/>
      <c r="K458" s="176"/>
      <c r="L458" s="176"/>
      <c r="M458" s="176"/>
    </row>
    <row r="459" spans="2:13" x14ac:dyDescent="0.25">
      <c r="B459" s="176"/>
      <c r="C459" s="176"/>
      <c r="D459" s="176"/>
      <c r="E459" s="176"/>
      <c r="F459" s="176"/>
      <c r="G459" s="176"/>
      <c r="H459" s="176"/>
      <c r="I459" s="176"/>
      <c r="J459" s="176"/>
      <c r="K459" s="176"/>
      <c r="L459" s="176"/>
      <c r="M459" s="176"/>
    </row>
    <row r="460" spans="2:13" x14ac:dyDescent="0.25">
      <c r="B460" s="176"/>
      <c r="C460" s="176"/>
      <c r="D460" s="176"/>
      <c r="E460" s="176"/>
      <c r="F460" s="176"/>
      <c r="G460" s="176"/>
      <c r="H460" s="176"/>
      <c r="I460" s="176"/>
      <c r="J460" s="176"/>
      <c r="K460" s="176"/>
      <c r="L460" s="176"/>
      <c r="M460" s="176"/>
    </row>
    <row r="461" spans="2:13" x14ac:dyDescent="0.25">
      <c r="B461" s="176"/>
      <c r="C461" s="176"/>
      <c r="D461" s="176"/>
      <c r="E461" s="176"/>
      <c r="F461" s="176"/>
      <c r="G461" s="176"/>
      <c r="H461" s="176"/>
      <c r="I461" s="176"/>
      <c r="J461" s="176"/>
      <c r="K461" s="176"/>
      <c r="L461" s="176"/>
      <c r="M461" s="176"/>
    </row>
    <row r="462" spans="2:13" x14ac:dyDescent="0.25">
      <c r="B462" s="176"/>
      <c r="C462" s="176"/>
      <c r="D462" s="176"/>
      <c r="E462" s="176"/>
      <c r="F462" s="176"/>
      <c r="G462" s="176"/>
      <c r="H462" s="176"/>
      <c r="I462" s="176"/>
      <c r="J462" s="176"/>
      <c r="K462" s="176"/>
      <c r="L462" s="176"/>
      <c r="M462" s="176"/>
    </row>
    <row r="463" spans="2:13" x14ac:dyDescent="0.25">
      <c r="B463" s="176"/>
      <c r="C463" s="176"/>
      <c r="D463" s="176"/>
      <c r="E463" s="176"/>
      <c r="F463" s="176"/>
      <c r="G463" s="176"/>
      <c r="H463" s="176"/>
      <c r="I463" s="176"/>
      <c r="J463" s="176"/>
      <c r="K463" s="176"/>
      <c r="L463" s="176"/>
      <c r="M463" s="176"/>
    </row>
    <row r="464" spans="2:13" x14ac:dyDescent="0.25">
      <c r="B464" s="176"/>
      <c r="C464" s="176"/>
      <c r="D464" s="176"/>
      <c r="E464" s="176"/>
      <c r="F464" s="176"/>
      <c r="G464" s="176"/>
      <c r="H464" s="176"/>
      <c r="I464" s="176"/>
      <c r="J464" s="176"/>
      <c r="K464" s="176"/>
      <c r="L464" s="176"/>
      <c r="M464" s="176"/>
    </row>
    <row r="465" spans="2:13" x14ac:dyDescent="0.25">
      <c r="B465" s="176"/>
      <c r="C465" s="176"/>
      <c r="D465" s="176"/>
      <c r="E465" s="176"/>
      <c r="F465" s="176"/>
      <c r="G465" s="176"/>
      <c r="H465" s="176"/>
      <c r="I465" s="176"/>
      <c r="J465" s="176"/>
      <c r="K465" s="176"/>
      <c r="L465" s="176"/>
      <c r="M465" s="176"/>
    </row>
    <row r="466" spans="2:13" x14ac:dyDescent="0.25">
      <c r="B466" s="176"/>
      <c r="C466" s="176"/>
      <c r="D466" s="176"/>
      <c r="E466" s="176"/>
      <c r="F466" s="176"/>
      <c r="G466" s="176"/>
      <c r="H466" s="176"/>
      <c r="I466" s="176"/>
      <c r="J466" s="176"/>
      <c r="K466" s="176"/>
      <c r="L466" s="176"/>
      <c r="M466" s="176"/>
    </row>
    <row r="467" spans="2:13" x14ac:dyDescent="0.25">
      <c r="B467" s="176"/>
      <c r="C467" s="176"/>
      <c r="D467" s="176"/>
      <c r="E467" s="176"/>
      <c r="F467" s="176"/>
      <c r="G467" s="176"/>
      <c r="H467" s="176"/>
      <c r="I467" s="176"/>
      <c r="J467" s="176"/>
      <c r="K467" s="176"/>
      <c r="L467" s="176"/>
      <c r="M467" s="176"/>
    </row>
    <row r="468" spans="2:13" x14ac:dyDescent="0.25">
      <c r="B468" s="176"/>
      <c r="C468" s="176"/>
      <c r="D468" s="176"/>
      <c r="E468" s="176"/>
      <c r="F468" s="176"/>
      <c r="G468" s="176"/>
      <c r="H468" s="176"/>
      <c r="I468" s="176"/>
      <c r="J468" s="176"/>
      <c r="K468" s="176"/>
      <c r="L468" s="176"/>
      <c r="M468" s="176"/>
    </row>
    <row r="469" spans="2:13" x14ac:dyDescent="0.25">
      <c r="B469" s="176"/>
      <c r="C469" s="176"/>
      <c r="D469" s="176"/>
      <c r="E469" s="176"/>
      <c r="F469" s="176"/>
      <c r="G469" s="176"/>
      <c r="H469" s="176"/>
      <c r="I469" s="176"/>
      <c r="J469" s="176"/>
      <c r="K469" s="176"/>
      <c r="L469" s="176"/>
      <c r="M469" s="176"/>
    </row>
    <row r="470" spans="2:13" x14ac:dyDescent="0.25">
      <c r="B470" s="176"/>
      <c r="C470" s="176"/>
      <c r="D470" s="176"/>
      <c r="E470" s="176"/>
      <c r="F470" s="176"/>
      <c r="G470" s="176"/>
      <c r="H470" s="176"/>
      <c r="I470" s="176"/>
      <c r="J470" s="176"/>
      <c r="K470" s="176"/>
      <c r="L470" s="176"/>
      <c r="M470" s="176"/>
    </row>
    <row r="471" spans="2:13" x14ac:dyDescent="0.25">
      <c r="B471" s="176"/>
      <c r="C471" s="176"/>
      <c r="D471" s="176"/>
      <c r="E471" s="176"/>
      <c r="F471" s="176"/>
      <c r="G471" s="176"/>
      <c r="H471" s="176"/>
      <c r="I471" s="176"/>
      <c r="J471" s="176"/>
      <c r="K471" s="176"/>
      <c r="L471" s="176"/>
      <c r="M471" s="176"/>
    </row>
    <row r="472" spans="2:13" x14ac:dyDescent="0.25">
      <c r="B472" s="176"/>
      <c r="C472" s="176"/>
      <c r="D472" s="176"/>
      <c r="E472" s="176"/>
      <c r="F472" s="176"/>
      <c r="G472" s="176"/>
      <c r="H472" s="176"/>
      <c r="I472" s="176"/>
      <c r="J472" s="176"/>
      <c r="K472" s="176"/>
      <c r="L472" s="176"/>
      <c r="M472" s="176"/>
    </row>
    <row r="473" spans="2:13" x14ac:dyDescent="0.25">
      <c r="B473" s="176"/>
      <c r="C473" s="176"/>
      <c r="D473" s="176"/>
      <c r="E473" s="176"/>
      <c r="F473" s="176"/>
      <c r="G473" s="176"/>
      <c r="H473" s="176"/>
      <c r="I473" s="176"/>
      <c r="J473" s="176"/>
      <c r="K473" s="176"/>
      <c r="L473" s="176"/>
      <c r="M473" s="176"/>
    </row>
    <row r="474" spans="2:13" x14ac:dyDescent="0.25">
      <c r="B474" s="176"/>
      <c r="C474" s="176"/>
      <c r="D474" s="176"/>
      <c r="E474" s="176"/>
      <c r="F474" s="176"/>
      <c r="G474" s="176"/>
      <c r="H474" s="176"/>
      <c r="I474" s="176"/>
      <c r="J474" s="176"/>
      <c r="K474" s="176"/>
      <c r="L474" s="176"/>
      <c r="M474" s="176"/>
    </row>
    <row r="475" spans="2:13" x14ac:dyDescent="0.25">
      <c r="B475" s="176"/>
      <c r="C475" s="176"/>
      <c r="D475" s="176"/>
      <c r="E475" s="176"/>
      <c r="F475" s="176"/>
      <c r="G475" s="176"/>
      <c r="H475" s="176"/>
      <c r="I475" s="176"/>
      <c r="J475" s="176"/>
      <c r="K475" s="176"/>
      <c r="L475" s="176"/>
      <c r="M475" s="176"/>
    </row>
    <row r="476" spans="2:13" x14ac:dyDescent="0.25">
      <c r="B476" s="176"/>
      <c r="C476" s="176"/>
      <c r="D476" s="176"/>
      <c r="E476" s="176"/>
      <c r="F476" s="176"/>
      <c r="G476" s="176"/>
      <c r="H476" s="176"/>
      <c r="I476" s="176"/>
      <c r="J476" s="176"/>
      <c r="K476" s="176"/>
      <c r="L476" s="176"/>
      <c r="M476" s="176"/>
    </row>
    <row r="477" spans="2:13" x14ac:dyDescent="0.25">
      <c r="B477" s="176"/>
      <c r="C477" s="176"/>
      <c r="D477" s="176"/>
      <c r="E477" s="176"/>
      <c r="F477" s="176"/>
      <c r="G477" s="176"/>
      <c r="H477" s="176"/>
      <c r="I477" s="176"/>
      <c r="J477" s="176"/>
      <c r="K477" s="176"/>
      <c r="L477" s="176"/>
      <c r="M477" s="176"/>
    </row>
    <row r="478" spans="2:13" x14ac:dyDescent="0.25">
      <c r="B478" s="176"/>
      <c r="C478" s="176"/>
      <c r="D478" s="176"/>
      <c r="E478" s="176"/>
      <c r="F478" s="176"/>
      <c r="G478" s="176"/>
      <c r="H478" s="176"/>
      <c r="I478" s="176"/>
      <c r="J478" s="176"/>
      <c r="K478" s="176"/>
      <c r="L478" s="176"/>
      <c r="M478" s="176"/>
    </row>
    <row r="479" spans="2:13" x14ac:dyDescent="0.25">
      <c r="B479" s="176"/>
      <c r="C479" s="176"/>
      <c r="D479" s="176"/>
      <c r="E479" s="176"/>
      <c r="F479" s="176"/>
      <c r="G479" s="176"/>
      <c r="H479" s="176"/>
      <c r="I479" s="176"/>
      <c r="J479" s="176"/>
      <c r="K479" s="176"/>
      <c r="L479" s="176"/>
      <c r="M479" s="176"/>
    </row>
    <row r="480" spans="2:13" x14ac:dyDescent="0.25">
      <c r="B480" s="176"/>
      <c r="C480" s="176"/>
      <c r="D480" s="176"/>
      <c r="E480" s="176"/>
      <c r="F480" s="176"/>
      <c r="G480" s="176"/>
      <c r="H480" s="176"/>
      <c r="I480" s="176"/>
      <c r="J480" s="176"/>
      <c r="K480" s="176"/>
      <c r="L480" s="176"/>
      <c r="M480" s="176"/>
    </row>
    <row r="481" spans="2:13" x14ac:dyDescent="0.25">
      <c r="B481" s="176"/>
      <c r="C481" s="176"/>
      <c r="D481" s="176"/>
      <c r="E481" s="176"/>
      <c r="F481" s="176"/>
      <c r="G481" s="176"/>
      <c r="H481" s="176"/>
      <c r="I481" s="176"/>
      <c r="J481" s="176"/>
      <c r="K481" s="176"/>
      <c r="L481" s="176"/>
      <c r="M481" s="176"/>
    </row>
    <row r="482" spans="2:13" x14ac:dyDescent="0.25">
      <c r="B482" s="176"/>
      <c r="C482" s="176"/>
      <c r="D482" s="176"/>
      <c r="E482" s="176"/>
      <c r="F482" s="176"/>
      <c r="G482" s="176"/>
      <c r="H482" s="176"/>
      <c r="I482" s="176"/>
      <c r="J482" s="176"/>
      <c r="K482" s="176"/>
      <c r="L482" s="176"/>
      <c r="M482" s="176"/>
    </row>
    <row r="483" spans="2:13" x14ac:dyDescent="0.25">
      <c r="B483" s="176"/>
      <c r="C483" s="176"/>
      <c r="D483" s="176"/>
      <c r="E483" s="176"/>
      <c r="F483" s="176"/>
      <c r="G483" s="176"/>
      <c r="H483" s="176"/>
      <c r="I483" s="176"/>
      <c r="J483" s="176"/>
      <c r="K483" s="176"/>
      <c r="L483" s="176"/>
      <c r="M483" s="176"/>
    </row>
    <row r="484" spans="2:13" x14ac:dyDescent="0.25">
      <c r="B484" s="176"/>
      <c r="C484" s="176"/>
      <c r="D484" s="176"/>
      <c r="E484" s="176"/>
      <c r="F484" s="176"/>
      <c r="G484" s="176"/>
      <c r="H484" s="176"/>
      <c r="I484" s="176"/>
      <c r="J484" s="176"/>
      <c r="K484" s="176"/>
      <c r="L484" s="176"/>
      <c r="M484" s="176"/>
    </row>
    <row r="485" spans="2:13" x14ac:dyDescent="0.25">
      <c r="B485" s="176"/>
      <c r="C485" s="176"/>
      <c r="D485" s="176"/>
      <c r="E485" s="176"/>
      <c r="F485" s="176"/>
      <c r="G485" s="176"/>
      <c r="H485" s="176"/>
      <c r="I485" s="176"/>
      <c r="J485" s="176"/>
      <c r="K485" s="176"/>
      <c r="L485" s="176"/>
      <c r="M485" s="176"/>
    </row>
    <row r="486" spans="2:13" x14ac:dyDescent="0.25">
      <c r="B486" s="176"/>
      <c r="C486" s="176"/>
      <c r="D486" s="176"/>
      <c r="E486" s="176"/>
      <c r="F486" s="176"/>
      <c r="G486" s="176"/>
      <c r="H486" s="176"/>
      <c r="I486" s="176"/>
      <c r="J486" s="176"/>
      <c r="K486" s="176"/>
      <c r="L486" s="176"/>
      <c r="M486" s="176"/>
    </row>
    <row r="487" spans="2:13" x14ac:dyDescent="0.25">
      <c r="B487" s="176"/>
      <c r="C487" s="176"/>
      <c r="D487" s="176"/>
      <c r="E487" s="176"/>
      <c r="F487" s="176"/>
      <c r="G487" s="176"/>
      <c r="H487" s="176"/>
      <c r="I487" s="176"/>
      <c r="J487" s="176"/>
      <c r="K487" s="176"/>
      <c r="L487" s="176"/>
      <c r="M487" s="176"/>
    </row>
    <row r="488" spans="2:13" x14ac:dyDescent="0.25">
      <c r="B488" s="176"/>
      <c r="C488" s="176"/>
      <c r="D488" s="176"/>
      <c r="E488" s="176"/>
      <c r="F488" s="176"/>
      <c r="G488" s="176"/>
      <c r="H488" s="176"/>
      <c r="I488" s="176"/>
      <c r="J488" s="176"/>
      <c r="K488" s="176"/>
      <c r="L488" s="176"/>
      <c r="M488" s="176"/>
    </row>
    <row r="489" spans="2:13" x14ac:dyDescent="0.25">
      <c r="B489" s="176"/>
      <c r="C489" s="176"/>
      <c r="D489" s="176"/>
      <c r="E489" s="176"/>
      <c r="F489" s="176"/>
      <c r="G489" s="176"/>
      <c r="H489" s="176"/>
      <c r="I489" s="176"/>
      <c r="J489" s="176"/>
      <c r="K489" s="176"/>
      <c r="L489" s="176"/>
      <c r="M489" s="176"/>
    </row>
    <row r="490" spans="2:13" x14ac:dyDescent="0.25">
      <c r="B490" s="176"/>
      <c r="C490" s="176"/>
      <c r="D490" s="176"/>
      <c r="E490" s="176"/>
      <c r="F490" s="176"/>
      <c r="G490" s="176"/>
      <c r="H490" s="176"/>
      <c r="I490" s="176"/>
      <c r="J490" s="176"/>
      <c r="K490" s="176"/>
      <c r="L490" s="176"/>
      <c r="M490" s="176"/>
    </row>
    <row r="491" spans="2:13" x14ac:dyDescent="0.25">
      <c r="B491" s="176"/>
      <c r="C491" s="176"/>
      <c r="D491" s="176"/>
      <c r="E491" s="176"/>
      <c r="F491" s="176"/>
      <c r="G491" s="176"/>
      <c r="H491" s="176"/>
      <c r="I491" s="176"/>
      <c r="J491" s="176"/>
      <c r="K491" s="176"/>
      <c r="L491" s="176"/>
      <c r="M491" s="176"/>
    </row>
    <row r="492" spans="2:13" x14ac:dyDescent="0.25">
      <c r="B492" s="176"/>
      <c r="C492" s="176"/>
      <c r="D492" s="176"/>
      <c r="E492" s="176"/>
      <c r="F492" s="176"/>
      <c r="G492" s="176"/>
      <c r="H492" s="176"/>
      <c r="I492" s="176"/>
      <c r="J492" s="176"/>
      <c r="K492" s="176"/>
      <c r="L492" s="176"/>
      <c r="M492" s="176"/>
    </row>
    <row r="493" spans="2:13" x14ac:dyDescent="0.25">
      <c r="B493" s="176"/>
      <c r="C493" s="176"/>
      <c r="D493" s="176"/>
      <c r="E493" s="176"/>
      <c r="F493" s="176"/>
      <c r="G493" s="176"/>
      <c r="H493" s="176"/>
      <c r="I493" s="176"/>
      <c r="J493" s="176"/>
      <c r="K493" s="176"/>
      <c r="L493" s="176"/>
      <c r="M493" s="176"/>
    </row>
    <row r="494" spans="2:13" x14ac:dyDescent="0.25">
      <c r="B494" s="176"/>
      <c r="C494" s="176"/>
      <c r="D494" s="176"/>
      <c r="E494" s="176"/>
      <c r="F494" s="176"/>
      <c r="G494" s="176"/>
      <c r="H494" s="176"/>
      <c r="I494" s="176"/>
      <c r="J494" s="176"/>
      <c r="K494" s="176"/>
      <c r="L494" s="176"/>
      <c r="M494" s="176"/>
    </row>
    <row r="495" spans="2:13" x14ac:dyDescent="0.25">
      <c r="B495" s="176"/>
      <c r="C495" s="176"/>
      <c r="D495" s="176"/>
      <c r="E495" s="176"/>
      <c r="F495" s="176"/>
      <c r="G495" s="176"/>
      <c r="H495" s="176"/>
      <c r="I495" s="176"/>
      <c r="J495" s="176"/>
      <c r="K495" s="176"/>
      <c r="L495" s="176"/>
      <c r="M495" s="176"/>
    </row>
    <row r="496" spans="2:13" x14ac:dyDescent="0.25">
      <c r="B496" s="176"/>
      <c r="C496" s="176"/>
      <c r="D496" s="176"/>
      <c r="E496" s="176"/>
      <c r="F496" s="176"/>
      <c r="G496" s="176"/>
      <c r="H496" s="176"/>
      <c r="I496" s="176"/>
      <c r="J496" s="176"/>
      <c r="K496" s="176"/>
      <c r="L496" s="176"/>
      <c r="M496" s="176"/>
    </row>
    <row r="497" spans="2:13" x14ac:dyDescent="0.25">
      <c r="B497" s="176"/>
      <c r="C497" s="176"/>
      <c r="D497" s="176"/>
      <c r="E497" s="176"/>
      <c r="F497" s="176"/>
      <c r="G497" s="176"/>
      <c r="H497" s="176"/>
      <c r="I497" s="176"/>
      <c r="J497" s="176"/>
      <c r="K497" s="176"/>
      <c r="L497" s="176"/>
      <c r="M497" s="176"/>
    </row>
    <row r="498" spans="2:13" x14ac:dyDescent="0.25">
      <c r="B498" s="176"/>
      <c r="C498" s="176"/>
      <c r="D498" s="176"/>
      <c r="E498" s="176"/>
      <c r="F498" s="176"/>
      <c r="G498" s="176"/>
      <c r="H498" s="176"/>
      <c r="I498" s="176"/>
      <c r="J498" s="176"/>
      <c r="K498" s="176"/>
      <c r="L498" s="176"/>
      <c r="M498" s="176"/>
    </row>
    <row r="499" spans="2:13" x14ac:dyDescent="0.25">
      <c r="B499" s="176"/>
      <c r="C499" s="176"/>
      <c r="D499" s="176"/>
      <c r="E499" s="176"/>
      <c r="F499" s="176"/>
      <c r="G499" s="176"/>
      <c r="H499" s="176"/>
      <c r="I499" s="176"/>
      <c r="J499" s="176"/>
      <c r="K499" s="176"/>
      <c r="L499" s="176"/>
      <c r="M499" s="176"/>
    </row>
    <row r="500" spans="2:13" x14ac:dyDescent="0.25">
      <c r="B500" s="176"/>
      <c r="C500" s="176"/>
      <c r="D500" s="176"/>
      <c r="E500" s="176"/>
      <c r="F500" s="176"/>
      <c r="G500" s="176"/>
      <c r="H500" s="176"/>
      <c r="I500" s="176"/>
      <c r="J500" s="176"/>
      <c r="K500" s="176"/>
      <c r="L500" s="176"/>
      <c r="M500" s="176"/>
    </row>
    <row r="501" spans="2:13" x14ac:dyDescent="0.25">
      <c r="B501" s="176"/>
      <c r="C501" s="176"/>
      <c r="D501" s="176"/>
      <c r="E501" s="176"/>
      <c r="F501" s="176"/>
      <c r="G501" s="176"/>
      <c r="H501" s="176"/>
      <c r="I501" s="176"/>
      <c r="J501" s="176"/>
      <c r="K501" s="176"/>
      <c r="L501" s="176"/>
      <c r="M501" s="176"/>
    </row>
    <row r="502" spans="2:13" x14ac:dyDescent="0.25">
      <c r="B502" s="176"/>
      <c r="C502" s="176"/>
      <c r="D502" s="176"/>
      <c r="E502" s="176"/>
      <c r="F502" s="176"/>
      <c r="G502" s="176"/>
      <c r="H502" s="176"/>
      <c r="I502" s="176"/>
      <c r="J502" s="176"/>
      <c r="K502" s="176"/>
      <c r="L502" s="176"/>
      <c r="M502" s="176"/>
    </row>
    <row r="503" spans="2:13" x14ac:dyDescent="0.25">
      <c r="B503" s="176"/>
      <c r="C503" s="176"/>
      <c r="D503" s="176"/>
      <c r="E503" s="176"/>
      <c r="F503" s="176"/>
      <c r="G503" s="176"/>
      <c r="H503" s="176"/>
      <c r="I503" s="176"/>
      <c r="J503" s="176"/>
      <c r="K503" s="176"/>
      <c r="L503" s="176"/>
      <c r="M503" s="176"/>
    </row>
    <row r="504" spans="2:13" x14ac:dyDescent="0.25">
      <c r="B504" s="176"/>
      <c r="C504" s="176"/>
      <c r="D504" s="176"/>
      <c r="E504" s="176"/>
      <c r="F504" s="176"/>
      <c r="G504" s="176"/>
      <c r="H504" s="176"/>
      <c r="I504" s="176"/>
      <c r="J504" s="176"/>
      <c r="K504" s="176"/>
      <c r="L504" s="176"/>
      <c r="M504" s="176"/>
    </row>
    <row r="505" spans="2:13" x14ac:dyDescent="0.25">
      <c r="B505" s="176"/>
      <c r="C505" s="176"/>
      <c r="D505" s="176"/>
      <c r="E505" s="176"/>
      <c r="F505" s="176"/>
      <c r="G505" s="176"/>
      <c r="H505" s="176"/>
      <c r="I505" s="176"/>
      <c r="J505" s="176"/>
      <c r="K505" s="176"/>
      <c r="L505" s="176"/>
      <c r="M505" s="176"/>
    </row>
    <row r="506" spans="2:13" x14ac:dyDescent="0.25">
      <c r="B506" s="176"/>
      <c r="C506" s="176"/>
      <c r="D506" s="176"/>
      <c r="E506" s="176"/>
      <c r="F506" s="176"/>
      <c r="G506" s="176"/>
      <c r="H506" s="176"/>
      <c r="I506" s="176"/>
      <c r="J506" s="176"/>
      <c r="K506" s="176"/>
      <c r="L506" s="176"/>
      <c r="M506" s="176"/>
    </row>
    <row r="507" spans="2:13" x14ac:dyDescent="0.25">
      <c r="B507" s="176"/>
      <c r="C507" s="176"/>
      <c r="D507" s="176"/>
      <c r="E507" s="176"/>
      <c r="F507" s="176"/>
      <c r="G507" s="176"/>
      <c r="H507" s="176"/>
      <c r="I507" s="176"/>
      <c r="J507" s="176"/>
      <c r="K507" s="176"/>
      <c r="L507" s="176"/>
      <c r="M507" s="176"/>
    </row>
    <row r="508" spans="2:13" x14ac:dyDescent="0.25">
      <c r="B508" s="176"/>
      <c r="C508" s="176"/>
      <c r="D508" s="176"/>
      <c r="E508" s="176"/>
      <c r="F508" s="176"/>
      <c r="G508" s="176"/>
      <c r="H508" s="176"/>
      <c r="I508" s="176"/>
      <c r="J508" s="176"/>
      <c r="K508" s="176"/>
      <c r="L508" s="176"/>
      <c r="M508" s="176"/>
    </row>
    <row r="509" spans="2:13" x14ac:dyDescent="0.25">
      <c r="B509" s="176"/>
      <c r="C509" s="176"/>
      <c r="D509" s="176"/>
      <c r="E509" s="176"/>
      <c r="F509" s="176"/>
      <c r="G509" s="176"/>
      <c r="H509" s="176"/>
      <c r="I509" s="176"/>
      <c r="J509" s="176"/>
      <c r="K509" s="176"/>
      <c r="L509" s="176"/>
      <c r="M509" s="176"/>
    </row>
    <row r="510" spans="2:13" x14ac:dyDescent="0.25">
      <c r="B510" s="176"/>
      <c r="C510" s="176"/>
      <c r="D510" s="176"/>
      <c r="E510" s="176"/>
      <c r="F510" s="176"/>
      <c r="G510" s="176"/>
      <c r="H510" s="176"/>
      <c r="I510" s="176"/>
      <c r="J510" s="176"/>
      <c r="K510" s="176"/>
      <c r="L510" s="176"/>
      <c r="M510" s="176"/>
    </row>
    <row r="511" spans="2:13" x14ac:dyDescent="0.25">
      <c r="B511" s="176"/>
      <c r="C511" s="176"/>
      <c r="D511" s="176"/>
      <c r="E511" s="176"/>
      <c r="F511" s="176"/>
      <c r="G511" s="176"/>
      <c r="H511" s="176"/>
      <c r="I511" s="176"/>
      <c r="J511" s="176"/>
      <c r="K511" s="176"/>
      <c r="L511" s="176"/>
      <c r="M511" s="176"/>
    </row>
    <row r="512" spans="2:13" x14ac:dyDescent="0.25">
      <c r="B512" s="176"/>
      <c r="C512" s="176"/>
      <c r="D512" s="176"/>
      <c r="E512" s="176"/>
      <c r="F512" s="176"/>
      <c r="G512" s="176"/>
      <c r="H512" s="176"/>
      <c r="I512" s="176"/>
      <c r="J512" s="176"/>
      <c r="K512" s="176"/>
      <c r="L512" s="176"/>
      <c r="M512" s="176"/>
    </row>
    <row r="513" spans="2:13" x14ac:dyDescent="0.25">
      <c r="B513" s="176"/>
      <c r="C513" s="176"/>
      <c r="D513" s="176"/>
      <c r="E513" s="176"/>
      <c r="F513" s="176"/>
      <c r="G513" s="176"/>
      <c r="H513" s="176"/>
      <c r="I513" s="176"/>
      <c r="J513" s="176"/>
      <c r="K513" s="176"/>
      <c r="L513" s="176"/>
      <c r="M513" s="176"/>
    </row>
    <row r="514" spans="2:13" x14ac:dyDescent="0.25">
      <c r="B514" s="176"/>
      <c r="C514" s="176"/>
      <c r="D514" s="176"/>
      <c r="E514" s="176"/>
      <c r="F514" s="176"/>
      <c r="G514" s="176"/>
      <c r="H514" s="176"/>
      <c r="I514" s="176"/>
      <c r="J514" s="176"/>
      <c r="K514" s="176"/>
      <c r="L514" s="176"/>
      <c r="M514" s="176"/>
    </row>
    <row r="515" spans="2:13" x14ac:dyDescent="0.25">
      <c r="B515" s="176"/>
      <c r="C515" s="176"/>
      <c r="D515" s="176"/>
      <c r="E515" s="176"/>
      <c r="F515" s="176"/>
      <c r="G515" s="176"/>
      <c r="H515" s="176"/>
      <c r="I515" s="176"/>
      <c r="J515" s="176"/>
      <c r="K515" s="176"/>
      <c r="L515" s="176"/>
      <c r="M515" s="176"/>
    </row>
    <row r="516" spans="2:13" x14ac:dyDescent="0.25">
      <c r="B516" s="176"/>
      <c r="C516" s="176"/>
      <c r="D516" s="176"/>
      <c r="E516" s="176"/>
      <c r="F516" s="176"/>
      <c r="G516" s="176"/>
      <c r="H516" s="176"/>
      <c r="I516" s="176"/>
      <c r="J516" s="176"/>
      <c r="K516" s="176"/>
      <c r="L516" s="176"/>
      <c r="M516" s="176"/>
    </row>
    <row r="517" spans="2:13" x14ac:dyDescent="0.25">
      <c r="B517" s="176"/>
      <c r="C517" s="176"/>
      <c r="D517" s="176"/>
      <c r="E517" s="176"/>
      <c r="F517" s="176"/>
      <c r="G517" s="176"/>
      <c r="H517" s="176"/>
      <c r="I517" s="176"/>
      <c r="J517" s="176"/>
      <c r="K517" s="176"/>
      <c r="L517" s="176"/>
      <c r="M517" s="176"/>
    </row>
    <row r="518" spans="2:13" x14ac:dyDescent="0.25">
      <c r="B518" s="176"/>
      <c r="C518" s="176"/>
      <c r="D518" s="176"/>
      <c r="E518" s="176"/>
      <c r="F518" s="176"/>
      <c r="G518" s="176"/>
      <c r="H518" s="176"/>
      <c r="I518" s="176"/>
      <c r="J518" s="176"/>
      <c r="K518" s="176"/>
      <c r="L518" s="176"/>
      <c r="M518" s="176"/>
    </row>
    <row r="519" spans="2:13" x14ac:dyDescent="0.25">
      <c r="B519" s="176"/>
      <c r="C519" s="176"/>
      <c r="D519" s="176"/>
      <c r="E519" s="176"/>
      <c r="F519" s="176"/>
      <c r="G519" s="176"/>
      <c r="H519" s="176"/>
      <c r="I519" s="176"/>
      <c r="J519" s="176"/>
      <c r="K519" s="176"/>
      <c r="L519" s="176"/>
      <c r="M519" s="176"/>
    </row>
    <row r="520" spans="2:13" x14ac:dyDescent="0.25">
      <c r="B520" s="176"/>
      <c r="C520" s="176"/>
      <c r="D520" s="176"/>
      <c r="E520" s="176"/>
      <c r="F520" s="176"/>
      <c r="G520" s="176"/>
      <c r="H520" s="176"/>
      <c r="I520" s="176"/>
      <c r="J520" s="176"/>
      <c r="K520" s="176"/>
      <c r="L520" s="176"/>
      <c r="M520" s="176"/>
    </row>
    <row r="521" spans="2:13" x14ac:dyDescent="0.25">
      <c r="B521" s="176"/>
      <c r="C521" s="176"/>
      <c r="D521" s="176"/>
      <c r="E521" s="176"/>
      <c r="F521" s="176"/>
      <c r="G521" s="176"/>
      <c r="H521" s="176"/>
      <c r="I521" s="176"/>
      <c r="J521" s="176"/>
      <c r="K521" s="176"/>
      <c r="L521" s="176"/>
      <c r="M521" s="176"/>
    </row>
    <row r="522" spans="2:13" x14ac:dyDescent="0.25">
      <c r="B522" s="176"/>
      <c r="C522" s="176"/>
      <c r="D522" s="176"/>
      <c r="E522" s="176"/>
      <c r="F522" s="176"/>
      <c r="G522" s="176"/>
      <c r="H522" s="176"/>
      <c r="I522" s="176"/>
      <c r="J522" s="176"/>
      <c r="K522" s="176"/>
      <c r="L522" s="176"/>
      <c r="M522" s="176"/>
    </row>
    <row r="523" spans="2:13" x14ac:dyDescent="0.25">
      <c r="B523" s="176"/>
      <c r="C523" s="176"/>
      <c r="D523" s="176"/>
      <c r="E523" s="176"/>
      <c r="F523" s="176"/>
      <c r="G523" s="176"/>
      <c r="H523" s="176"/>
      <c r="I523" s="176"/>
      <c r="J523" s="176"/>
      <c r="K523" s="176"/>
      <c r="L523" s="176"/>
      <c r="M523" s="176"/>
    </row>
    <row r="524" spans="2:13" x14ac:dyDescent="0.25">
      <c r="B524" s="176"/>
      <c r="C524" s="176"/>
      <c r="D524" s="176"/>
      <c r="E524" s="176"/>
      <c r="F524" s="176"/>
      <c r="G524" s="176"/>
      <c r="H524" s="176"/>
      <c r="I524" s="176"/>
      <c r="J524" s="176"/>
      <c r="K524" s="176"/>
      <c r="L524" s="176"/>
      <c r="M524" s="176"/>
    </row>
    <row r="525" spans="2:13" x14ac:dyDescent="0.25">
      <c r="B525" s="176"/>
      <c r="C525" s="176"/>
      <c r="D525" s="176"/>
      <c r="E525" s="176"/>
      <c r="F525" s="176"/>
      <c r="G525" s="176"/>
      <c r="H525" s="176"/>
      <c r="I525" s="176"/>
      <c r="J525" s="176"/>
      <c r="K525" s="176"/>
      <c r="L525" s="176"/>
      <c r="M525" s="176"/>
    </row>
    <row r="526" spans="2:13" x14ac:dyDescent="0.25">
      <c r="B526" s="176"/>
      <c r="C526" s="176"/>
      <c r="D526" s="176"/>
      <c r="E526" s="176"/>
      <c r="F526" s="176"/>
      <c r="G526" s="176"/>
      <c r="H526" s="176"/>
      <c r="I526" s="176"/>
      <c r="J526" s="176"/>
      <c r="K526" s="176"/>
      <c r="L526" s="176"/>
      <c r="M526" s="176"/>
    </row>
    <row r="527" spans="2:13" x14ac:dyDescent="0.25">
      <c r="B527" s="176"/>
      <c r="C527" s="176"/>
      <c r="D527" s="176"/>
      <c r="E527" s="176"/>
      <c r="F527" s="176"/>
      <c r="G527" s="176"/>
      <c r="H527" s="176"/>
      <c r="I527" s="176"/>
      <c r="J527" s="176"/>
      <c r="K527" s="176"/>
      <c r="L527" s="176"/>
      <c r="M527" s="176"/>
    </row>
    <row r="528" spans="2:13" x14ac:dyDescent="0.25">
      <c r="B528" s="176"/>
      <c r="C528" s="176"/>
      <c r="D528" s="176"/>
      <c r="E528" s="176"/>
      <c r="F528" s="176"/>
      <c r="G528" s="176"/>
      <c r="H528" s="176"/>
      <c r="I528" s="176"/>
      <c r="J528" s="176"/>
      <c r="K528" s="176"/>
      <c r="L528" s="176"/>
      <c r="M528" s="176"/>
    </row>
    <row r="529" spans="2:13" x14ac:dyDescent="0.25">
      <c r="B529" s="176"/>
      <c r="C529" s="176"/>
      <c r="D529" s="176"/>
      <c r="E529" s="176"/>
      <c r="F529" s="176"/>
      <c r="G529" s="176"/>
      <c r="H529" s="176"/>
      <c r="I529" s="176"/>
      <c r="J529" s="176"/>
      <c r="K529" s="176"/>
      <c r="L529" s="176"/>
      <c r="M529" s="176"/>
    </row>
    <row r="530" spans="2:13" x14ac:dyDescent="0.25">
      <c r="B530" s="176"/>
      <c r="C530" s="176"/>
      <c r="D530" s="176"/>
      <c r="E530" s="176"/>
      <c r="F530" s="176"/>
      <c r="G530" s="176"/>
      <c r="H530" s="176"/>
      <c r="I530" s="176"/>
      <c r="J530" s="176"/>
      <c r="K530" s="176"/>
      <c r="L530" s="176"/>
      <c r="M530" s="176"/>
    </row>
    <row r="531" spans="2:13" x14ac:dyDescent="0.25">
      <c r="B531" s="176"/>
      <c r="C531" s="176"/>
      <c r="D531" s="176"/>
      <c r="E531" s="176"/>
      <c r="F531" s="176"/>
      <c r="G531" s="176"/>
      <c r="H531" s="176"/>
      <c r="I531" s="176"/>
      <c r="J531" s="176"/>
      <c r="K531" s="176"/>
      <c r="L531" s="176"/>
      <c r="M531" s="176"/>
    </row>
    <row r="532" spans="2:13" x14ac:dyDescent="0.25">
      <c r="B532" s="176"/>
      <c r="C532" s="176"/>
      <c r="D532" s="176"/>
      <c r="E532" s="176"/>
      <c r="F532" s="176"/>
      <c r="G532" s="176"/>
      <c r="H532" s="176"/>
      <c r="I532" s="176"/>
      <c r="J532" s="176"/>
      <c r="K532" s="176"/>
      <c r="L532" s="176"/>
      <c r="M532" s="176"/>
    </row>
    <row r="533" spans="2:13" x14ac:dyDescent="0.25">
      <c r="B533" s="176"/>
      <c r="C533" s="176"/>
      <c r="D533" s="176"/>
      <c r="E533" s="176"/>
      <c r="F533" s="176"/>
      <c r="G533" s="176"/>
      <c r="H533" s="176"/>
      <c r="I533" s="176"/>
      <c r="J533" s="176"/>
      <c r="K533" s="176"/>
      <c r="L533" s="176"/>
      <c r="M533" s="176"/>
    </row>
    <row r="534" spans="2:13" x14ac:dyDescent="0.25">
      <c r="B534" s="176"/>
      <c r="C534" s="176"/>
      <c r="D534" s="176"/>
      <c r="E534" s="176"/>
      <c r="F534" s="176"/>
      <c r="G534" s="176"/>
      <c r="H534" s="176"/>
      <c r="I534" s="176"/>
      <c r="J534" s="176"/>
      <c r="K534" s="176"/>
      <c r="L534" s="176"/>
      <c r="M534" s="176"/>
    </row>
    <row r="535" spans="2:13" x14ac:dyDescent="0.25">
      <c r="B535" s="176"/>
      <c r="C535" s="176"/>
      <c r="D535" s="176"/>
      <c r="E535" s="176"/>
      <c r="F535" s="176"/>
      <c r="G535" s="176"/>
      <c r="H535" s="176"/>
      <c r="I535" s="176"/>
      <c r="J535" s="176"/>
      <c r="K535" s="176"/>
      <c r="L535" s="176"/>
      <c r="M535" s="176"/>
    </row>
    <row r="536" spans="2:13" x14ac:dyDescent="0.25">
      <c r="B536" s="176"/>
      <c r="C536" s="176"/>
      <c r="D536" s="176"/>
      <c r="E536" s="176"/>
      <c r="F536" s="176"/>
      <c r="G536" s="176"/>
      <c r="H536" s="176"/>
      <c r="I536" s="176"/>
      <c r="J536" s="176"/>
      <c r="K536" s="176"/>
      <c r="L536" s="176"/>
      <c r="M536" s="176"/>
    </row>
    <row r="537" spans="2:13" x14ac:dyDescent="0.25">
      <c r="B537" s="176"/>
      <c r="C537" s="176"/>
      <c r="D537" s="176"/>
      <c r="E537" s="176"/>
      <c r="F537" s="176"/>
      <c r="G537" s="176"/>
      <c r="H537" s="176"/>
      <c r="I537" s="176"/>
      <c r="J537" s="176"/>
      <c r="K537" s="176"/>
      <c r="L537" s="176"/>
      <c r="M537" s="176"/>
    </row>
    <row r="538" spans="2:13" x14ac:dyDescent="0.25">
      <c r="B538" s="176"/>
      <c r="C538" s="176"/>
      <c r="D538" s="176"/>
      <c r="E538" s="176"/>
      <c r="F538" s="176"/>
      <c r="G538" s="176"/>
      <c r="H538" s="176"/>
      <c r="I538" s="176"/>
      <c r="J538" s="176"/>
      <c r="K538" s="176"/>
      <c r="L538" s="176"/>
      <c r="M538" s="176"/>
    </row>
    <row r="539" spans="2:13" x14ac:dyDescent="0.25">
      <c r="B539" s="176"/>
      <c r="C539" s="176"/>
      <c r="D539" s="176"/>
      <c r="E539" s="176"/>
      <c r="F539" s="176"/>
      <c r="G539" s="176"/>
      <c r="H539" s="176"/>
      <c r="I539" s="176"/>
      <c r="J539" s="176"/>
      <c r="K539" s="176"/>
      <c r="L539" s="176"/>
      <c r="M539" s="176"/>
    </row>
    <row r="540" spans="2:13" x14ac:dyDescent="0.25">
      <c r="B540" s="176"/>
      <c r="C540" s="176"/>
      <c r="D540" s="176"/>
      <c r="E540" s="176"/>
      <c r="F540" s="176"/>
      <c r="G540" s="176"/>
      <c r="H540" s="176"/>
      <c r="I540" s="176"/>
      <c r="J540" s="176"/>
      <c r="K540" s="176"/>
      <c r="L540" s="176"/>
      <c r="M540" s="176"/>
    </row>
    <row r="541" spans="2:13" x14ac:dyDescent="0.25">
      <c r="B541" s="176"/>
      <c r="C541" s="176"/>
      <c r="D541" s="176"/>
      <c r="E541" s="176"/>
      <c r="F541" s="176"/>
      <c r="G541" s="176"/>
      <c r="H541" s="176"/>
      <c r="I541" s="176"/>
      <c r="J541" s="176"/>
      <c r="K541" s="176"/>
      <c r="L541" s="176"/>
      <c r="M541" s="176"/>
    </row>
    <row r="542" spans="2:13" x14ac:dyDescent="0.25">
      <c r="B542" s="176"/>
      <c r="C542" s="176"/>
      <c r="D542" s="176"/>
      <c r="E542" s="176"/>
      <c r="F542" s="176"/>
      <c r="G542" s="176"/>
      <c r="H542" s="176"/>
      <c r="I542" s="176"/>
      <c r="J542" s="176"/>
      <c r="K542" s="176"/>
      <c r="L542" s="176"/>
      <c r="M542" s="176"/>
    </row>
    <row r="543" spans="2:13" x14ac:dyDescent="0.25">
      <c r="B543" s="176"/>
      <c r="C543" s="176"/>
      <c r="D543" s="176"/>
      <c r="E543" s="176"/>
      <c r="F543" s="176"/>
      <c r="G543" s="176"/>
      <c r="H543" s="176"/>
      <c r="I543" s="176"/>
      <c r="J543" s="176"/>
      <c r="K543" s="176"/>
      <c r="L543" s="176"/>
      <c r="M543" s="176"/>
    </row>
    <row r="544" spans="2:13" x14ac:dyDescent="0.25">
      <c r="B544" s="176"/>
      <c r="C544" s="176"/>
      <c r="D544" s="176"/>
      <c r="E544" s="176"/>
      <c r="F544" s="176"/>
      <c r="G544" s="176"/>
      <c r="H544" s="176"/>
      <c r="I544" s="176"/>
      <c r="J544" s="176"/>
      <c r="K544" s="176"/>
      <c r="L544" s="176"/>
      <c r="M544" s="176"/>
    </row>
    <row r="545" spans="2:13" x14ac:dyDescent="0.25">
      <c r="B545" s="176"/>
      <c r="C545" s="176"/>
      <c r="D545" s="176"/>
      <c r="E545" s="176"/>
      <c r="F545" s="176"/>
      <c r="G545" s="176"/>
      <c r="H545" s="176"/>
      <c r="I545" s="176"/>
      <c r="J545" s="176"/>
      <c r="K545" s="176"/>
      <c r="L545" s="176"/>
      <c r="M545" s="176"/>
    </row>
    <row r="546" spans="2:13" x14ac:dyDescent="0.25">
      <c r="B546" s="176"/>
      <c r="C546" s="176"/>
      <c r="D546" s="176"/>
      <c r="E546" s="176"/>
      <c r="F546" s="176"/>
      <c r="G546" s="176"/>
      <c r="H546" s="176"/>
      <c r="I546" s="176"/>
      <c r="J546" s="176"/>
      <c r="K546" s="176"/>
      <c r="L546" s="176"/>
      <c r="M546" s="176"/>
    </row>
    <row r="547" spans="2:13" x14ac:dyDescent="0.25">
      <c r="B547" s="176"/>
      <c r="C547" s="176"/>
      <c r="D547" s="176"/>
      <c r="E547" s="176"/>
      <c r="F547" s="176"/>
      <c r="G547" s="176"/>
      <c r="H547" s="176"/>
      <c r="I547" s="176"/>
      <c r="J547" s="176"/>
      <c r="K547" s="176"/>
      <c r="L547" s="176"/>
      <c r="M547" s="176"/>
    </row>
    <row r="548" spans="2:13" x14ac:dyDescent="0.25">
      <c r="B548" s="176"/>
      <c r="C548" s="176"/>
      <c r="D548" s="176"/>
      <c r="E548" s="176"/>
      <c r="F548" s="176"/>
      <c r="G548" s="176"/>
      <c r="H548" s="176"/>
      <c r="I548" s="176"/>
      <c r="J548" s="176"/>
      <c r="K548" s="176"/>
      <c r="L548" s="176"/>
      <c r="M548" s="176"/>
    </row>
    <row r="549" spans="2:13" x14ac:dyDescent="0.25">
      <c r="B549" s="176"/>
      <c r="C549" s="176"/>
      <c r="D549" s="176"/>
      <c r="E549" s="176"/>
      <c r="F549" s="176"/>
      <c r="G549" s="176"/>
      <c r="H549" s="176"/>
      <c r="I549" s="176"/>
      <c r="J549" s="176"/>
      <c r="K549" s="176"/>
      <c r="L549" s="176"/>
      <c r="M549" s="176"/>
    </row>
    <row r="550" spans="2:13" x14ac:dyDescent="0.25">
      <c r="B550" s="176"/>
      <c r="C550" s="176"/>
      <c r="D550" s="176"/>
      <c r="E550" s="176"/>
      <c r="F550" s="176"/>
      <c r="G550" s="176"/>
      <c r="H550" s="176"/>
      <c r="I550" s="176"/>
      <c r="J550" s="176"/>
      <c r="K550" s="176"/>
      <c r="L550" s="176"/>
      <c r="M550" s="176"/>
    </row>
    <row r="551" spans="2:13" x14ac:dyDescent="0.25">
      <c r="B551" s="176"/>
      <c r="C551" s="176"/>
      <c r="D551" s="176"/>
      <c r="E551" s="176"/>
      <c r="F551" s="176"/>
      <c r="G551" s="176"/>
      <c r="H551" s="176"/>
      <c r="I551" s="176"/>
      <c r="J551" s="176"/>
      <c r="K551" s="176"/>
      <c r="L551" s="176"/>
      <c r="M551" s="176"/>
    </row>
    <row r="552" spans="2:13" x14ac:dyDescent="0.25">
      <c r="B552" s="176"/>
      <c r="C552" s="176"/>
      <c r="D552" s="176"/>
      <c r="E552" s="176"/>
      <c r="F552" s="176"/>
      <c r="G552" s="176"/>
      <c r="H552" s="176"/>
      <c r="I552" s="176"/>
      <c r="J552" s="176"/>
      <c r="K552" s="176"/>
      <c r="L552" s="176"/>
      <c r="M552" s="176"/>
    </row>
    <row r="553" spans="2:13" x14ac:dyDescent="0.25">
      <c r="B553" s="176"/>
      <c r="C553" s="176"/>
      <c r="D553" s="176"/>
      <c r="E553" s="176"/>
      <c r="F553" s="176"/>
      <c r="G553" s="176"/>
      <c r="H553" s="176"/>
      <c r="I553" s="176"/>
      <c r="J553" s="176"/>
      <c r="K553" s="176"/>
      <c r="L553" s="176"/>
      <c r="M553" s="176"/>
    </row>
    <row r="554" spans="2:13" x14ac:dyDescent="0.25">
      <c r="B554" s="176"/>
      <c r="C554" s="176"/>
      <c r="D554" s="176"/>
      <c r="E554" s="176"/>
      <c r="F554" s="176"/>
      <c r="G554" s="176"/>
      <c r="H554" s="176"/>
      <c r="I554" s="176"/>
      <c r="J554" s="176"/>
      <c r="K554" s="176"/>
      <c r="L554" s="176"/>
      <c r="M554" s="176"/>
    </row>
    <row r="555" spans="2:13" x14ac:dyDescent="0.25">
      <c r="B555" s="176"/>
      <c r="C555" s="176"/>
      <c r="D555" s="176"/>
      <c r="E555" s="176"/>
      <c r="F555" s="176"/>
      <c r="G555" s="176"/>
      <c r="H555" s="176"/>
      <c r="I555" s="176"/>
      <c r="J555" s="176"/>
      <c r="K555" s="176"/>
      <c r="L555" s="176"/>
      <c r="M555" s="176"/>
    </row>
    <row r="556" spans="2:13" x14ac:dyDescent="0.25">
      <c r="B556" s="176"/>
      <c r="C556" s="176"/>
      <c r="D556" s="176"/>
      <c r="E556" s="176"/>
      <c r="F556" s="176"/>
      <c r="G556" s="176"/>
      <c r="H556" s="176"/>
      <c r="I556" s="176"/>
      <c r="J556" s="176"/>
      <c r="K556" s="176"/>
      <c r="L556" s="176"/>
      <c r="M556" s="176"/>
    </row>
    <row r="557" spans="2:13" x14ac:dyDescent="0.25">
      <c r="B557" s="176"/>
      <c r="C557" s="176"/>
      <c r="D557" s="176"/>
      <c r="E557" s="176"/>
      <c r="F557" s="176"/>
      <c r="G557" s="176"/>
      <c r="H557" s="176"/>
      <c r="I557" s="176"/>
      <c r="J557" s="176"/>
      <c r="K557" s="176"/>
      <c r="L557" s="176"/>
      <c r="M557" s="176"/>
    </row>
    <row r="558" spans="2:13" x14ac:dyDescent="0.25">
      <c r="B558" s="176"/>
      <c r="C558" s="176"/>
      <c r="D558" s="176"/>
      <c r="E558" s="176"/>
      <c r="F558" s="176"/>
      <c r="G558" s="176"/>
      <c r="H558" s="176"/>
      <c r="I558" s="176"/>
      <c r="J558" s="176"/>
      <c r="K558" s="176"/>
      <c r="L558" s="176"/>
      <c r="M558" s="176"/>
    </row>
    <row r="559" spans="2:13" x14ac:dyDescent="0.25">
      <c r="B559" s="176"/>
      <c r="C559" s="176"/>
      <c r="D559" s="176"/>
      <c r="E559" s="176"/>
      <c r="F559" s="176"/>
      <c r="G559" s="176"/>
      <c r="H559" s="176"/>
      <c r="I559" s="176"/>
      <c r="J559" s="176"/>
      <c r="K559" s="176"/>
      <c r="L559" s="176"/>
      <c r="M559" s="176"/>
    </row>
    <row r="560" spans="2:13" x14ac:dyDescent="0.25">
      <c r="B560" s="176"/>
      <c r="C560" s="176"/>
      <c r="D560" s="176"/>
      <c r="E560" s="176"/>
      <c r="F560" s="176"/>
      <c r="G560" s="176"/>
      <c r="H560" s="176"/>
      <c r="I560" s="176"/>
      <c r="J560" s="176"/>
      <c r="K560" s="176"/>
      <c r="L560" s="176"/>
      <c r="M560" s="176"/>
    </row>
    <row r="561" spans="2:13" x14ac:dyDescent="0.25">
      <c r="B561" s="176"/>
      <c r="C561" s="176"/>
      <c r="D561" s="176"/>
      <c r="E561" s="176"/>
      <c r="F561" s="176"/>
      <c r="G561" s="176"/>
      <c r="H561" s="176"/>
      <c r="I561" s="176"/>
      <c r="J561" s="176"/>
      <c r="K561" s="176"/>
      <c r="L561" s="176"/>
      <c r="M561" s="176"/>
    </row>
    <row r="562" spans="2:13" x14ac:dyDescent="0.25">
      <c r="B562" s="176"/>
      <c r="C562" s="176"/>
      <c r="D562" s="176"/>
      <c r="E562" s="176"/>
      <c r="F562" s="176"/>
      <c r="G562" s="176"/>
      <c r="H562" s="176"/>
      <c r="I562" s="176"/>
      <c r="J562" s="176"/>
      <c r="K562" s="176"/>
      <c r="L562" s="176"/>
      <c r="M562" s="176"/>
    </row>
    <row r="563" spans="2:13" x14ac:dyDescent="0.25">
      <c r="B563" s="176"/>
      <c r="C563" s="176"/>
      <c r="D563" s="176"/>
      <c r="E563" s="176"/>
      <c r="F563" s="176"/>
      <c r="G563" s="176"/>
      <c r="H563" s="176"/>
      <c r="I563" s="176"/>
      <c r="J563" s="176"/>
      <c r="K563" s="176"/>
      <c r="L563" s="176"/>
      <c r="M563" s="176"/>
    </row>
    <row r="564" spans="2:13" x14ac:dyDescent="0.25">
      <c r="B564" s="176"/>
      <c r="C564" s="176"/>
      <c r="D564" s="176"/>
      <c r="E564" s="176"/>
      <c r="F564" s="176"/>
      <c r="G564" s="176"/>
      <c r="H564" s="176"/>
      <c r="I564" s="176"/>
      <c r="J564" s="176"/>
      <c r="K564" s="176"/>
      <c r="L564" s="176"/>
      <c r="M564" s="176"/>
    </row>
    <row r="565" spans="2:13" x14ac:dyDescent="0.25">
      <c r="B565" s="176"/>
      <c r="C565" s="176"/>
      <c r="D565" s="176"/>
      <c r="E565" s="176"/>
      <c r="F565" s="176"/>
      <c r="G565" s="176"/>
      <c r="H565" s="176"/>
      <c r="I565" s="176"/>
      <c r="J565" s="176"/>
      <c r="K565" s="176"/>
      <c r="L565" s="176"/>
      <c r="M565" s="176"/>
    </row>
    <row r="566" spans="2:13" x14ac:dyDescent="0.25">
      <c r="B566" s="176"/>
      <c r="C566" s="176"/>
      <c r="D566" s="176"/>
      <c r="E566" s="176"/>
      <c r="F566" s="176"/>
      <c r="G566" s="176"/>
      <c r="H566" s="176"/>
      <c r="I566" s="176"/>
      <c r="J566" s="176"/>
      <c r="K566" s="176"/>
      <c r="L566" s="176"/>
      <c r="M566" s="176"/>
    </row>
    <row r="567" spans="2:13" x14ac:dyDescent="0.25">
      <c r="B567" s="176"/>
      <c r="C567" s="176"/>
      <c r="D567" s="176"/>
      <c r="E567" s="176"/>
      <c r="F567" s="176"/>
      <c r="G567" s="176"/>
      <c r="H567" s="176"/>
      <c r="I567" s="176"/>
      <c r="J567" s="176"/>
      <c r="K567" s="176"/>
      <c r="L567" s="176"/>
      <c r="M567" s="176"/>
    </row>
    <row r="568" spans="2:13" x14ac:dyDescent="0.25">
      <c r="B568" s="176"/>
      <c r="C568" s="176"/>
      <c r="D568" s="176"/>
      <c r="E568" s="176"/>
      <c r="F568" s="176"/>
      <c r="G568" s="176"/>
      <c r="H568" s="176"/>
      <c r="I568" s="176"/>
      <c r="J568" s="176"/>
      <c r="K568" s="176"/>
      <c r="L568" s="176"/>
      <c r="M568" s="176"/>
    </row>
    <row r="569" spans="2:13" x14ac:dyDescent="0.25">
      <c r="B569" s="176"/>
      <c r="C569" s="176"/>
      <c r="D569" s="176"/>
      <c r="E569" s="176"/>
      <c r="F569" s="176"/>
      <c r="G569" s="176"/>
      <c r="H569" s="176"/>
      <c r="I569" s="176"/>
      <c r="J569" s="176"/>
      <c r="K569" s="176"/>
      <c r="L569" s="176"/>
      <c r="M569" s="176"/>
    </row>
    <row r="570" spans="2:13" x14ac:dyDescent="0.25">
      <c r="B570" s="176"/>
      <c r="C570" s="176"/>
      <c r="D570" s="176"/>
      <c r="E570" s="176"/>
      <c r="F570" s="176"/>
      <c r="G570" s="176"/>
      <c r="H570" s="176"/>
      <c r="I570" s="176"/>
      <c r="J570" s="176"/>
      <c r="K570" s="176"/>
      <c r="L570" s="176"/>
      <c r="M570" s="176"/>
    </row>
    <row r="571" spans="2:13" x14ac:dyDescent="0.25">
      <c r="B571" s="176"/>
      <c r="C571" s="176"/>
      <c r="D571" s="176"/>
      <c r="E571" s="176"/>
      <c r="F571" s="176"/>
      <c r="G571" s="176"/>
      <c r="H571" s="176"/>
      <c r="I571" s="176"/>
      <c r="J571" s="176"/>
      <c r="K571" s="176"/>
      <c r="L571" s="176"/>
      <c r="M571" s="176"/>
    </row>
    <row r="572" spans="2:13" x14ac:dyDescent="0.25">
      <c r="B572" s="176"/>
      <c r="C572" s="176"/>
      <c r="D572" s="176"/>
      <c r="E572" s="176"/>
      <c r="F572" s="176"/>
      <c r="G572" s="176"/>
      <c r="H572" s="176"/>
      <c r="I572" s="176"/>
      <c r="J572" s="176"/>
      <c r="K572" s="176"/>
      <c r="L572" s="176"/>
      <c r="M572" s="176"/>
    </row>
    <row r="573" spans="2:13" x14ac:dyDescent="0.25">
      <c r="B573" s="176"/>
      <c r="C573" s="176"/>
      <c r="D573" s="176"/>
      <c r="E573" s="176"/>
      <c r="F573" s="176"/>
      <c r="G573" s="176"/>
      <c r="H573" s="176"/>
      <c r="I573" s="176"/>
      <c r="J573" s="176"/>
      <c r="K573" s="176"/>
      <c r="L573" s="176"/>
      <c r="M573" s="176"/>
    </row>
    <row r="574" spans="2:13" x14ac:dyDescent="0.25">
      <c r="B574" s="176"/>
      <c r="C574" s="176"/>
      <c r="D574" s="176"/>
      <c r="E574" s="176"/>
      <c r="F574" s="176"/>
      <c r="G574" s="176"/>
      <c r="H574" s="176"/>
      <c r="I574" s="176"/>
      <c r="J574" s="176"/>
      <c r="K574" s="176"/>
      <c r="L574" s="176"/>
      <c r="M574" s="176"/>
    </row>
    <row r="575" spans="2:13" x14ac:dyDescent="0.25">
      <c r="B575" s="176"/>
      <c r="C575" s="176"/>
      <c r="D575" s="176"/>
      <c r="E575" s="176"/>
      <c r="F575" s="176"/>
      <c r="G575" s="176"/>
      <c r="H575" s="176"/>
      <c r="I575" s="176"/>
      <c r="J575" s="176"/>
      <c r="K575" s="176"/>
      <c r="L575" s="176"/>
      <c r="M575" s="176"/>
    </row>
    <row r="576" spans="2:13" x14ac:dyDescent="0.25">
      <c r="B576" s="176"/>
      <c r="C576" s="176"/>
      <c r="D576" s="176"/>
      <c r="E576" s="176"/>
      <c r="F576" s="176"/>
      <c r="G576" s="176"/>
      <c r="H576" s="176"/>
      <c r="I576" s="176"/>
      <c r="J576" s="176"/>
      <c r="K576" s="176"/>
      <c r="L576" s="176"/>
      <c r="M576" s="176"/>
    </row>
    <row r="577" spans="2:13" x14ac:dyDescent="0.25">
      <c r="B577" s="176"/>
      <c r="C577" s="176"/>
      <c r="D577" s="176"/>
      <c r="E577" s="176"/>
      <c r="F577" s="176"/>
      <c r="G577" s="176"/>
      <c r="H577" s="176"/>
      <c r="I577" s="176"/>
      <c r="J577" s="176"/>
      <c r="K577" s="176"/>
      <c r="L577" s="176"/>
      <c r="M577" s="176"/>
    </row>
    <row r="578" spans="2:13" x14ac:dyDescent="0.25">
      <c r="B578" s="176"/>
      <c r="C578" s="176"/>
      <c r="D578" s="176"/>
      <c r="E578" s="176"/>
      <c r="F578" s="176"/>
      <c r="G578" s="176"/>
      <c r="H578" s="176"/>
      <c r="I578" s="176"/>
      <c r="J578" s="176"/>
      <c r="K578" s="176"/>
      <c r="L578" s="176"/>
      <c r="M578" s="176"/>
    </row>
    <row r="579" spans="2:13" x14ac:dyDescent="0.25">
      <c r="B579" s="176"/>
      <c r="C579" s="176"/>
      <c r="D579" s="176"/>
      <c r="E579" s="176"/>
      <c r="F579" s="176"/>
      <c r="G579" s="176"/>
      <c r="H579" s="176"/>
      <c r="I579" s="176"/>
      <c r="J579" s="176"/>
      <c r="K579" s="176"/>
      <c r="L579" s="176"/>
      <c r="M579" s="176"/>
    </row>
    <row r="580" spans="2:13" x14ac:dyDescent="0.25">
      <c r="B580" s="176"/>
      <c r="C580" s="176"/>
      <c r="D580" s="176"/>
      <c r="E580" s="176"/>
      <c r="F580" s="176"/>
      <c r="G580" s="176"/>
      <c r="H580" s="176"/>
      <c r="I580" s="176"/>
      <c r="J580" s="176"/>
      <c r="K580" s="176"/>
      <c r="L580" s="176"/>
      <c r="M580" s="176"/>
    </row>
    <row r="581" spans="2:13" x14ac:dyDescent="0.25">
      <c r="B581" s="176"/>
      <c r="C581" s="176"/>
      <c r="D581" s="176"/>
      <c r="E581" s="176"/>
      <c r="F581" s="176"/>
      <c r="G581" s="176"/>
      <c r="H581" s="176"/>
      <c r="I581" s="176"/>
      <c r="J581" s="176"/>
      <c r="K581" s="176"/>
      <c r="L581" s="176"/>
      <c r="M581" s="176"/>
    </row>
    <row r="582" spans="2:13" x14ac:dyDescent="0.25">
      <c r="B582" s="176"/>
      <c r="C582" s="176"/>
      <c r="D582" s="176"/>
      <c r="E582" s="176"/>
      <c r="F582" s="176"/>
      <c r="G582" s="176"/>
      <c r="H582" s="176"/>
      <c r="I582" s="176"/>
      <c r="J582" s="176"/>
      <c r="K582" s="176"/>
      <c r="L582" s="176"/>
      <c r="M582" s="176"/>
    </row>
    <row r="583" spans="2:13" x14ac:dyDescent="0.25">
      <c r="B583" s="176"/>
      <c r="C583" s="176"/>
      <c r="D583" s="176"/>
      <c r="E583" s="176"/>
      <c r="F583" s="176"/>
      <c r="G583" s="176"/>
      <c r="H583" s="176"/>
      <c r="I583" s="176"/>
      <c r="J583" s="176"/>
      <c r="K583" s="176"/>
      <c r="L583" s="176"/>
      <c r="M583" s="176"/>
    </row>
    <row r="584" spans="2:13" x14ac:dyDescent="0.25">
      <c r="B584" s="176"/>
      <c r="C584" s="176"/>
      <c r="D584" s="176"/>
      <c r="E584" s="176"/>
      <c r="F584" s="176"/>
      <c r="G584" s="176"/>
      <c r="H584" s="176"/>
      <c r="I584" s="176"/>
      <c r="J584" s="176"/>
      <c r="K584" s="176"/>
      <c r="L584" s="176"/>
      <c r="M584" s="176"/>
    </row>
    <row r="585" spans="2:13" x14ac:dyDescent="0.25">
      <c r="B585" s="176"/>
      <c r="C585" s="176"/>
      <c r="D585" s="176"/>
      <c r="E585" s="176"/>
      <c r="F585" s="176"/>
      <c r="G585" s="176"/>
      <c r="H585" s="176"/>
      <c r="I585" s="176"/>
      <c r="J585" s="176"/>
      <c r="K585" s="176"/>
      <c r="L585" s="176"/>
      <c r="M585" s="176"/>
    </row>
    <row r="586" spans="2:13" x14ac:dyDescent="0.25">
      <c r="B586" s="176"/>
      <c r="C586" s="176"/>
      <c r="D586" s="176"/>
      <c r="E586" s="176"/>
      <c r="F586" s="176"/>
      <c r="G586" s="176"/>
      <c r="H586" s="176"/>
      <c r="I586" s="176"/>
      <c r="J586" s="176"/>
      <c r="K586" s="176"/>
      <c r="L586" s="176"/>
      <c r="M586" s="176"/>
    </row>
    <row r="587" spans="2:13" x14ac:dyDescent="0.25">
      <c r="B587" s="176"/>
      <c r="C587" s="176"/>
      <c r="D587" s="176"/>
      <c r="E587" s="176"/>
      <c r="F587" s="176"/>
      <c r="G587" s="176"/>
      <c r="H587" s="176"/>
      <c r="I587" s="176"/>
      <c r="J587" s="176"/>
      <c r="K587" s="176"/>
      <c r="L587" s="176"/>
      <c r="M587" s="176"/>
    </row>
    <row r="588" spans="2:13" x14ac:dyDescent="0.25">
      <c r="B588" s="176"/>
      <c r="C588" s="176"/>
      <c r="D588" s="176"/>
      <c r="E588" s="176"/>
      <c r="F588" s="176"/>
      <c r="G588" s="176"/>
      <c r="H588" s="176"/>
      <c r="I588" s="176"/>
      <c r="J588" s="176"/>
      <c r="K588" s="176"/>
      <c r="L588" s="176"/>
      <c r="M588" s="176"/>
    </row>
    <row r="589" spans="2:13" x14ac:dyDescent="0.25">
      <c r="B589" s="176"/>
      <c r="C589" s="176"/>
      <c r="D589" s="176"/>
      <c r="E589" s="176"/>
      <c r="F589" s="176"/>
      <c r="G589" s="176"/>
      <c r="H589" s="176"/>
      <c r="I589" s="176"/>
      <c r="J589" s="176"/>
      <c r="K589" s="176"/>
      <c r="L589" s="176"/>
      <c r="M589" s="176"/>
    </row>
    <row r="590" spans="2:13" x14ac:dyDescent="0.25">
      <c r="B590" s="176"/>
      <c r="C590" s="176"/>
      <c r="D590" s="176"/>
      <c r="E590" s="176"/>
      <c r="F590" s="176"/>
      <c r="G590" s="176"/>
      <c r="H590" s="176"/>
      <c r="I590" s="176"/>
      <c r="J590" s="176"/>
      <c r="K590" s="176"/>
      <c r="L590" s="176"/>
      <c r="M590" s="176"/>
    </row>
    <row r="591" spans="2:13" x14ac:dyDescent="0.25">
      <c r="B591" s="176"/>
      <c r="C591" s="176"/>
      <c r="D591" s="176"/>
      <c r="E591" s="176"/>
      <c r="F591" s="176"/>
      <c r="G591" s="176"/>
      <c r="H591" s="176"/>
      <c r="I591" s="176"/>
      <c r="J591" s="176"/>
      <c r="K591" s="176"/>
      <c r="L591" s="176"/>
      <c r="M591" s="176"/>
    </row>
    <row r="592" spans="2:13" x14ac:dyDescent="0.25">
      <c r="B592" s="176"/>
      <c r="C592" s="176"/>
      <c r="D592" s="176"/>
      <c r="E592" s="176"/>
      <c r="F592" s="176"/>
      <c r="G592" s="176"/>
      <c r="H592" s="176"/>
      <c r="I592" s="176"/>
      <c r="J592" s="176"/>
      <c r="K592" s="176"/>
      <c r="L592" s="176"/>
      <c r="M592" s="176"/>
    </row>
    <row r="593" spans="2:13" x14ac:dyDescent="0.25">
      <c r="B593" s="176"/>
      <c r="C593" s="176"/>
      <c r="D593" s="176"/>
      <c r="E593" s="176"/>
      <c r="F593" s="176"/>
      <c r="G593" s="176"/>
      <c r="H593" s="176"/>
      <c r="I593" s="176"/>
      <c r="J593" s="176"/>
      <c r="K593" s="176"/>
      <c r="L593" s="176"/>
      <c r="M593" s="176"/>
    </row>
    <row r="594" spans="2:13" x14ac:dyDescent="0.25">
      <c r="B594" s="176"/>
      <c r="C594" s="176"/>
      <c r="D594" s="176"/>
      <c r="E594" s="176"/>
      <c r="F594" s="176"/>
      <c r="G594" s="176"/>
      <c r="H594" s="176"/>
      <c r="I594" s="176"/>
      <c r="J594" s="176"/>
      <c r="K594" s="176"/>
      <c r="L594" s="176"/>
      <c r="M594" s="176"/>
    </row>
    <row r="595" spans="2:13" x14ac:dyDescent="0.25">
      <c r="B595" s="176"/>
      <c r="C595" s="176"/>
      <c r="D595" s="176"/>
      <c r="E595" s="176"/>
      <c r="F595" s="176"/>
      <c r="G595" s="176"/>
      <c r="H595" s="176"/>
      <c r="I595" s="176"/>
      <c r="J595" s="176"/>
      <c r="K595" s="176"/>
      <c r="L595" s="176"/>
      <c r="M595" s="176"/>
    </row>
    <row r="596" spans="2:13" x14ac:dyDescent="0.25">
      <c r="B596" s="176"/>
      <c r="C596" s="176"/>
      <c r="D596" s="176"/>
      <c r="E596" s="176"/>
      <c r="F596" s="176"/>
      <c r="G596" s="176"/>
      <c r="H596" s="176"/>
      <c r="I596" s="176"/>
      <c r="J596" s="176"/>
      <c r="K596" s="176"/>
      <c r="L596" s="176"/>
      <c r="M596" s="176"/>
    </row>
    <row r="597" spans="2:13" x14ac:dyDescent="0.25">
      <c r="B597" s="176"/>
      <c r="C597" s="176"/>
      <c r="D597" s="176"/>
      <c r="E597" s="176"/>
      <c r="F597" s="176"/>
      <c r="G597" s="176"/>
      <c r="H597" s="176"/>
      <c r="I597" s="176"/>
      <c r="J597" s="176"/>
      <c r="K597" s="176"/>
      <c r="L597" s="176"/>
      <c r="M597" s="176"/>
    </row>
    <row r="598" spans="2:13" x14ac:dyDescent="0.25">
      <c r="B598" s="176"/>
      <c r="C598" s="176"/>
      <c r="D598" s="176"/>
      <c r="E598" s="176"/>
      <c r="F598" s="176"/>
      <c r="G598" s="176"/>
      <c r="H598" s="176"/>
      <c r="I598" s="176"/>
      <c r="J598" s="176"/>
      <c r="K598" s="176"/>
      <c r="L598" s="176"/>
      <c r="M598" s="176"/>
    </row>
    <row r="599" spans="2:13" x14ac:dyDescent="0.25">
      <c r="B599" s="176"/>
      <c r="C599" s="176"/>
      <c r="D599" s="176"/>
      <c r="E599" s="176"/>
      <c r="F599" s="176"/>
      <c r="G599" s="176"/>
      <c r="H599" s="176"/>
      <c r="I599" s="176"/>
      <c r="J599" s="176"/>
      <c r="K599" s="176"/>
      <c r="L599" s="176"/>
      <c r="M599" s="176"/>
    </row>
    <row r="600" spans="2:13" x14ac:dyDescent="0.25">
      <c r="B600" s="176"/>
      <c r="C600" s="176"/>
      <c r="D600" s="176"/>
      <c r="E600" s="176"/>
      <c r="F600" s="176"/>
      <c r="G600" s="176"/>
      <c r="H600" s="176"/>
      <c r="I600" s="176"/>
      <c r="J600" s="176"/>
      <c r="K600" s="176"/>
      <c r="L600" s="176"/>
      <c r="M600" s="176"/>
    </row>
    <row r="601" spans="2:13" x14ac:dyDescent="0.25">
      <c r="B601" s="176"/>
      <c r="C601" s="176"/>
      <c r="D601" s="176"/>
      <c r="E601" s="176"/>
      <c r="F601" s="176"/>
      <c r="G601" s="176"/>
      <c r="H601" s="176"/>
      <c r="I601" s="176"/>
      <c r="J601" s="176"/>
      <c r="K601" s="176"/>
      <c r="L601" s="176"/>
      <c r="M601" s="176"/>
    </row>
    <row r="602" spans="2:13" x14ac:dyDescent="0.25">
      <c r="B602" s="176"/>
      <c r="C602" s="176"/>
      <c r="D602" s="176"/>
      <c r="E602" s="176"/>
      <c r="F602" s="176"/>
      <c r="G602" s="176"/>
      <c r="H602" s="176"/>
      <c r="I602" s="176"/>
      <c r="J602" s="176"/>
      <c r="K602" s="176"/>
      <c r="L602" s="176"/>
      <c r="M602" s="176"/>
    </row>
    <row r="603" spans="2:13" x14ac:dyDescent="0.25">
      <c r="B603" s="176"/>
      <c r="C603" s="176"/>
      <c r="D603" s="176"/>
      <c r="E603" s="176"/>
      <c r="F603" s="176"/>
      <c r="G603" s="176"/>
      <c r="H603" s="176"/>
      <c r="I603" s="176"/>
      <c r="J603" s="176"/>
      <c r="K603" s="176"/>
      <c r="L603" s="176"/>
      <c r="M603" s="176"/>
    </row>
    <row r="604" spans="2:13" x14ac:dyDescent="0.25">
      <c r="B604" s="176"/>
      <c r="C604" s="176"/>
      <c r="D604" s="176"/>
      <c r="E604" s="176"/>
      <c r="F604" s="176"/>
      <c r="G604" s="176"/>
      <c r="H604" s="176"/>
      <c r="I604" s="176"/>
      <c r="J604" s="176"/>
      <c r="K604" s="176"/>
      <c r="L604" s="176"/>
      <c r="M604" s="176"/>
    </row>
    <row r="605" spans="2:13" x14ac:dyDescent="0.25">
      <c r="B605" s="176"/>
      <c r="C605" s="176"/>
      <c r="D605" s="176"/>
      <c r="E605" s="176"/>
      <c r="F605" s="176"/>
      <c r="G605" s="176"/>
      <c r="H605" s="176"/>
      <c r="I605" s="176"/>
      <c r="J605" s="176"/>
      <c r="K605" s="176"/>
      <c r="L605" s="176"/>
      <c r="M605" s="176"/>
    </row>
    <row r="606" spans="2:13" x14ac:dyDescent="0.25">
      <c r="B606" s="176"/>
      <c r="C606" s="176"/>
      <c r="D606" s="176"/>
      <c r="E606" s="176"/>
      <c r="F606" s="176"/>
      <c r="G606" s="176"/>
      <c r="H606" s="176"/>
      <c r="I606" s="176"/>
      <c r="J606" s="176"/>
      <c r="K606" s="176"/>
      <c r="L606" s="176"/>
      <c r="M606" s="176"/>
    </row>
    <row r="607" spans="2:13" x14ac:dyDescent="0.25">
      <c r="B607" s="176"/>
      <c r="C607" s="176"/>
      <c r="D607" s="176"/>
      <c r="E607" s="176"/>
      <c r="F607" s="176"/>
      <c r="G607" s="176"/>
      <c r="H607" s="176"/>
      <c r="I607" s="176"/>
      <c r="J607" s="176"/>
      <c r="K607" s="176"/>
      <c r="L607" s="176"/>
      <c r="M607" s="176"/>
    </row>
    <row r="608" spans="2:13" x14ac:dyDescent="0.25">
      <c r="B608" s="176"/>
      <c r="C608" s="176"/>
      <c r="D608" s="176"/>
      <c r="E608" s="176"/>
      <c r="F608" s="176"/>
      <c r="G608" s="176"/>
      <c r="H608" s="176"/>
      <c r="I608" s="176"/>
      <c r="J608" s="176"/>
      <c r="K608" s="176"/>
      <c r="L608" s="176"/>
      <c r="M608" s="176"/>
    </row>
    <row r="609" spans="2:13" x14ac:dyDescent="0.25">
      <c r="B609" s="176"/>
      <c r="C609" s="176"/>
      <c r="D609" s="176"/>
      <c r="E609" s="176"/>
      <c r="F609" s="176"/>
      <c r="G609" s="176"/>
      <c r="H609" s="176"/>
      <c r="I609" s="176"/>
      <c r="J609" s="176"/>
      <c r="K609" s="176"/>
      <c r="L609" s="176"/>
      <c r="M609" s="176"/>
    </row>
    <row r="610" spans="2:13" x14ac:dyDescent="0.25">
      <c r="B610" s="176"/>
      <c r="C610" s="176"/>
      <c r="D610" s="176"/>
      <c r="E610" s="176"/>
      <c r="F610" s="176"/>
      <c r="G610" s="176"/>
      <c r="H610" s="176"/>
      <c r="I610" s="176"/>
      <c r="J610" s="176"/>
      <c r="K610" s="176"/>
      <c r="L610" s="176"/>
      <c r="M610" s="176"/>
    </row>
    <row r="611" spans="2:13" x14ac:dyDescent="0.25">
      <c r="B611" s="176"/>
      <c r="C611" s="176"/>
      <c r="D611" s="176"/>
      <c r="E611" s="176"/>
      <c r="F611" s="176"/>
      <c r="G611" s="176"/>
      <c r="H611" s="176"/>
      <c r="I611" s="176"/>
      <c r="J611" s="176"/>
      <c r="K611" s="176"/>
      <c r="L611" s="176"/>
      <c r="M611" s="176"/>
    </row>
    <row r="612" spans="2:13" x14ac:dyDescent="0.25">
      <c r="B612" s="176"/>
      <c r="C612" s="176"/>
      <c r="D612" s="176"/>
      <c r="E612" s="176"/>
      <c r="F612" s="176"/>
      <c r="G612" s="176"/>
      <c r="H612" s="176"/>
      <c r="I612" s="176"/>
      <c r="J612" s="176"/>
      <c r="K612" s="176"/>
      <c r="L612" s="176"/>
      <c r="M612" s="176"/>
    </row>
    <row r="613" spans="2:13" x14ac:dyDescent="0.25">
      <c r="B613" s="176"/>
      <c r="C613" s="176"/>
      <c r="D613" s="176"/>
      <c r="E613" s="176"/>
      <c r="F613" s="176"/>
      <c r="G613" s="176"/>
      <c r="H613" s="176"/>
      <c r="I613" s="176"/>
      <c r="J613" s="176"/>
      <c r="K613" s="176"/>
      <c r="L613" s="176"/>
      <c r="M613" s="176"/>
    </row>
    <row r="614" spans="2:13" x14ac:dyDescent="0.25">
      <c r="B614" s="176"/>
      <c r="C614" s="176"/>
      <c r="D614" s="176"/>
      <c r="E614" s="176"/>
      <c r="F614" s="176"/>
      <c r="G614" s="176"/>
      <c r="H614" s="176"/>
      <c r="I614" s="176"/>
      <c r="J614" s="176"/>
      <c r="K614" s="176"/>
      <c r="L614" s="176"/>
      <c r="M614" s="176"/>
    </row>
    <row r="615" spans="2:13" x14ac:dyDescent="0.25">
      <c r="B615" s="176"/>
      <c r="C615" s="176"/>
      <c r="D615" s="176"/>
      <c r="E615" s="176"/>
      <c r="F615" s="176"/>
      <c r="G615" s="176"/>
      <c r="H615" s="176"/>
      <c r="I615" s="176"/>
      <c r="J615" s="176"/>
      <c r="K615" s="176"/>
      <c r="L615" s="176"/>
      <c r="M615" s="176"/>
    </row>
    <row r="616" spans="2:13" x14ac:dyDescent="0.25">
      <c r="B616" s="176"/>
      <c r="C616" s="176"/>
      <c r="D616" s="176"/>
      <c r="E616" s="176"/>
      <c r="F616" s="176"/>
      <c r="G616" s="176"/>
      <c r="H616" s="176"/>
      <c r="I616" s="176"/>
      <c r="J616" s="176"/>
      <c r="K616" s="176"/>
      <c r="L616" s="176"/>
      <c r="M616" s="176"/>
    </row>
    <row r="617" spans="2:13" x14ac:dyDescent="0.25">
      <c r="B617" s="176"/>
      <c r="C617" s="176"/>
      <c r="D617" s="176"/>
      <c r="E617" s="176"/>
      <c r="F617" s="176"/>
      <c r="G617" s="176"/>
      <c r="H617" s="176"/>
      <c r="I617" s="176"/>
      <c r="J617" s="176"/>
      <c r="K617" s="176"/>
      <c r="L617" s="176"/>
      <c r="M617" s="176"/>
    </row>
    <row r="618" spans="2:13" x14ac:dyDescent="0.25">
      <c r="B618" s="176"/>
      <c r="C618" s="176"/>
      <c r="D618" s="176"/>
      <c r="E618" s="176"/>
      <c r="F618" s="176"/>
      <c r="G618" s="176"/>
      <c r="H618" s="176"/>
      <c r="I618" s="176"/>
      <c r="J618" s="176"/>
      <c r="K618" s="176"/>
      <c r="L618" s="176"/>
      <c r="M618" s="176"/>
    </row>
    <row r="619" spans="2:13" x14ac:dyDescent="0.25">
      <c r="B619" s="176"/>
      <c r="C619" s="176"/>
      <c r="D619" s="176"/>
      <c r="E619" s="176"/>
      <c r="F619" s="176"/>
      <c r="G619" s="176"/>
      <c r="H619" s="176"/>
      <c r="I619" s="176"/>
      <c r="J619" s="176"/>
      <c r="K619" s="176"/>
      <c r="L619" s="176"/>
      <c r="M619" s="176"/>
    </row>
    <row r="620" spans="2:13" x14ac:dyDescent="0.25">
      <c r="B620" s="176"/>
      <c r="C620" s="176"/>
      <c r="D620" s="176"/>
      <c r="E620" s="176"/>
      <c r="F620" s="176"/>
      <c r="G620" s="176"/>
      <c r="H620" s="176"/>
      <c r="I620" s="176"/>
      <c r="J620" s="176"/>
      <c r="K620" s="176"/>
      <c r="L620" s="176"/>
      <c r="M620" s="176"/>
    </row>
    <row r="621" spans="2:13" x14ac:dyDescent="0.25">
      <c r="B621" s="176"/>
      <c r="C621" s="176"/>
      <c r="D621" s="176"/>
      <c r="E621" s="176"/>
      <c r="F621" s="176"/>
      <c r="G621" s="176"/>
      <c r="H621" s="176"/>
      <c r="I621" s="176"/>
      <c r="J621" s="176"/>
      <c r="K621" s="176"/>
      <c r="L621" s="176"/>
      <c r="M621" s="176"/>
    </row>
    <row r="622" spans="2:13" x14ac:dyDescent="0.25">
      <c r="B622" s="176"/>
      <c r="C622" s="176"/>
      <c r="D622" s="176"/>
      <c r="E622" s="176"/>
      <c r="F622" s="176"/>
      <c r="G622" s="176"/>
      <c r="H622" s="176"/>
      <c r="I622" s="176"/>
      <c r="J622" s="176"/>
      <c r="K622" s="176"/>
      <c r="L622" s="176"/>
      <c r="M622" s="176"/>
    </row>
    <row r="623" spans="2:13" x14ac:dyDescent="0.25">
      <c r="B623" s="176"/>
      <c r="C623" s="176"/>
      <c r="D623" s="176"/>
      <c r="E623" s="176"/>
      <c r="F623" s="176"/>
      <c r="G623" s="176"/>
      <c r="H623" s="176"/>
      <c r="I623" s="176"/>
      <c r="J623" s="176"/>
      <c r="K623" s="176"/>
      <c r="L623" s="176"/>
      <c r="M623" s="176"/>
    </row>
    <row r="624" spans="2:13" x14ac:dyDescent="0.25">
      <c r="B624" s="176"/>
      <c r="C624" s="176"/>
      <c r="D624" s="176"/>
      <c r="E624" s="176"/>
      <c r="F624" s="176"/>
      <c r="G624" s="176"/>
      <c r="H624" s="176"/>
      <c r="I624" s="176"/>
      <c r="J624" s="176"/>
      <c r="K624" s="176"/>
      <c r="L624" s="176"/>
      <c r="M624" s="176"/>
    </row>
    <row r="625" spans="2:13" x14ac:dyDescent="0.25">
      <c r="B625" s="176"/>
      <c r="C625" s="176"/>
      <c r="D625" s="176"/>
      <c r="E625" s="176"/>
      <c r="F625" s="176"/>
      <c r="G625" s="176"/>
      <c r="H625" s="176"/>
      <c r="I625" s="176"/>
      <c r="J625" s="176"/>
      <c r="K625" s="176"/>
      <c r="L625" s="176"/>
      <c r="M625" s="176"/>
    </row>
    <row r="626" spans="2:13" x14ac:dyDescent="0.25">
      <c r="B626" s="176"/>
      <c r="C626" s="176"/>
      <c r="D626" s="176"/>
      <c r="E626" s="176"/>
      <c r="F626" s="176"/>
      <c r="G626" s="176"/>
      <c r="H626" s="176"/>
      <c r="I626" s="176"/>
      <c r="J626" s="176"/>
      <c r="K626" s="176"/>
      <c r="L626" s="176"/>
      <c r="M626" s="176"/>
    </row>
    <row r="627" spans="2:13" x14ac:dyDescent="0.25">
      <c r="B627" s="176"/>
      <c r="C627" s="176"/>
      <c r="D627" s="176"/>
      <c r="E627" s="176"/>
      <c r="F627" s="176"/>
      <c r="G627" s="176"/>
      <c r="H627" s="176"/>
      <c r="I627" s="176"/>
      <c r="J627" s="176"/>
      <c r="K627" s="176"/>
      <c r="L627" s="176"/>
      <c r="M627" s="176"/>
    </row>
    <row r="628" spans="2:13" x14ac:dyDescent="0.25">
      <c r="B628" s="176"/>
      <c r="C628" s="176"/>
      <c r="D628" s="176"/>
      <c r="E628" s="176"/>
      <c r="F628" s="176"/>
      <c r="G628" s="176"/>
      <c r="H628" s="176"/>
      <c r="I628" s="176"/>
      <c r="J628" s="176"/>
      <c r="K628" s="176"/>
      <c r="L628" s="176"/>
      <c r="M628" s="176"/>
    </row>
    <row r="629" spans="2:13" x14ac:dyDescent="0.25">
      <c r="B629" s="176"/>
      <c r="C629" s="176"/>
      <c r="D629" s="176"/>
      <c r="E629" s="176"/>
      <c r="F629" s="176"/>
      <c r="G629" s="176"/>
      <c r="H629" s="176"/>
      <c r="I629" s="176"/>
      <c r="J629" s="176"/>
      <c r="K629" s="176"/>
      <c r="L629" s="176"/>
      <c r="M629" s="176"/>
    </row>
    <row r="630" spans="2:13" x14ac:dyDescent="0.25">
      <c r="B630" s="176"/>
      <c r="C630" s="176"/>
      <c r="D630" s="176"/>
      <c r="E630" s="176"/>
      <c r="F630" s="176"/>
      <c r="G630" s="176"/>
      <c r="H630" s="176"/>
      <c r="I630" s="176"/>
      <c r="J630" s="176"/>
      <c r="K630" s="176"/>
      <c r="L630" s="176"/>
      <c r="M630" s="176"/>
    </row>
    <row r="631" spans="2:13" x14ac:dyDescent="0.25">
      <c r="B631" s="176"/>
      <c r="C631" s="176"/>
      <c r="D631" s="176"/>
      <c r="E631" s="176"/>
      <c r="F631" s="176"/>
      <c r="G631" s="176"/>
      <c r="H631" s="176"/>
      <c r="I631" s="176"/>
      <c r="J631" s="176"/>
      <c r="K631" s="176"/>
      <c r="L631" s="176"/>
      <c r="M631" s="176"/>
    </row>
    <row r="632" spans="2:13" x14ac:dyDescent="0.25">
      <c r="B632" s="176"/>
      <c r="C632" s="176"/>
      <c r="D632" s="176"/>
      <c r="E632" s="176"/>
      <c r="F632" s="176"/>
      <c r="G632" s="176"/>
      <c r="H632" s="176"/>
      <c r="I632" s="176"/>
      <c r="J632" s="176"/>
      <c r="K632" s="176"/>
      <c r="L632" s="176"/>
      <c r="M632" s="176"/>
    </row>
    <row r="633" spans="2:13" x14ac:dyDescent="0.25">
      <c r="B633" s="176"/>
      <c r="C633" s="176"/>
      <c r="D633" s="176"/>
      <c r="E633" s="176"/>
      <c r="F633" s="176"/>
      <c r="G633" s="176"/>
      <c r="H633" s="176"/>
      <c r="I633" s="176"/>
      <c r="J633" s="176"/>
      <c r="K633" s="176"/>
      <c r="L633" s="176"/>
      <c r="M633" s="176"/>
    </row>
    <row r="634" spans="2:13" x14ac:dyDescent="0.25">
      <c r="B634" s="176"/>
      <c r="C634" s="176"/>
      <c r="D634" s="176"/>
      <c r="E634" s="176"/>
      <c r="F634" s="176"/>
      <c r="G634" s="176"/>
      <c r="H634" s="176"/>
      <c r="I634" s="176"/>
      <c r="J634" s="176"/>
      <c r="K634" s="176"/>
      <c r="L634" s="176"/>
      <c r="M634" s="176"/>
    </row>
    <row r="635" spans="2:13" x14ac:dyDescent="0.25">
      <c r="B635" s="176"/>
      <c r="C635" s="176"/>
      <c r="D635" s="176"/>
      <c r="E635" s="176"/>
      <c r="F635" s="176"/>
      <c r="G635" s="176"/>
      <c r="H635" s="176"/>
      <c r="I635" s="176"/>
      <c r="J635" s="176"/>
      <c r="K635" s="176"/>
      <c r="L635" s="176"/>
      <c r="M635" s="176"/>
    </row>
    <row r="636" spans="2:13" x14ac:dyDescent="0.25">
      <c r="B636" s="176"/>
      <c r="C636" s="176"/>
      <c r="D636" s="176"/>
      <c r="E636" s="176"/>
      <c r="F636" s="176"/>
      <c r="G636" s="176"/>
      <c r="H636" s="176"/>
      <c r="I636" s="176"/>
      <c r="J636" s="176"/>
      <c r="K636" s="176"/>
      <c r="L636" s="176"/>
      <c r="M636" s="176"/>
    </row>
    <row r="637" spans="2:13" x14ac:dyDescent="0.25">
      <c r="B637" s="176"/>
      <c r="C637" s="176"/>
      <c r="D637" s="176"/>
      <c r="E637" s="176"/>
      <c r="F637" s="176"/>
      <c r="G637" s="176"/>
      <c r="H637" s="176"/>
      <c r="I637" s="176"/>
      <c r="J637" s="176"/>
      <c r="K637" s="176"/>
      <c r="L637" s="176"/>
      <c r="M637" s="176"/>
    </row>
    <row r="638" spans="2:13" x14ac:dyDescent="0.25">
      <c r="B638" s="176"/>
      <c r="C638" s="176"/>
      <c r="D638" s="176"/>
      <c r="E638" s="176"/>
      <c r="F638" s="176"/>
      <c r="G638" s="176"/>
      <c r="H638" s="176"/>
      <c r="I638" s="176"/>
      <c r="J638" s="176"/>
      <c r="K638" s="176"/>
      <c r="L638" s="176"/>
      <c r="M638" s="176"/>
    </row>
    <row r="639" spans="2:13" x14ac:dyDescent="0.25">
      <c r="B639" s="176"/>
      <c r="C639" s="176"/>
      <c r="D639" s="176"/>
      <c r="E639" s="176"/>
      <c r="F639" s="176"/>
      <c r="G639" s="176"/>
      <c r="H639" s="176"/>
      <c r="I639" s="176"/>
      <c r="J639" s="176"/>
      <c r="K639" s="176"/>
      <c r="L639" s="176"/>
      <c r="M639" s="176"/>
    </row>
    <row r="640" spans="2:13" x14ac:dyDescent="0.25">
      <c r="B640" s="176"/>
      <c r="C640" s="176"/>
      <c r="D640" s="176"/>
      <c r="E640" s="176"/>
      <c r="F640" s="176"/>
      <c r="G640" s="176"/>
      <c r="H640" s="176"/>
      <c r="I640" s="176"/>
      <c r="J640" s="176"/>
      <c r="K640" s="176"/>
      <c r="L640" s="176"/>
      <c r="M640" s="176"/>
    </row>
    <row r="641" spans="2:13" x14ac:dyDescent="0.25">
      <c r="B641" s="176"/>
      <c r="C641" s="176"/>
      <c r="D641" s="176"/>
      <c r="E641" s="176"/>
      <c r="F641" s="176"/>
      <c r="G641" s="176"/>
      <c r="H641" s="176"/>
      <c r="I641" s="176"/>
      <c r="J641" s="176"/>
      <c r="K641" s="176"/>
      <c r="L641" s="176"/>
      <c r="M641" s="176"/>
    </row>
    <row r="642" spans="2:13" x14ac:dyDescent="0.25">
      <c r="B642" s="176"/>
      <c r="C642" s="176"/>
      <c r="D642" s="176"/>
      <c r="E642" s="176"/>
      <c r="F642" s="176"/>
      <c r="G642" s="176"/>
      <c r="H642" s="176"/>
      <c r="I642" s="176"/>
      <c r="J642" s="176"/>
      <c r="K642" s="176"/>
      <c r="L642" s="176"/>
      <c r="M642" s="176"/>
    </row>
    <row r="643" spans="2:13" x14ac:dyDescent="0.25">
      <c r="B643" s="176"/>
      <c r="C643" s="176"/>
      <c r="D643" s="176"/>
      <c r="E643" s="176"/>
      <c r="F643" s="176"/>
      <c r="G643" s="176"/>
      <c r="H643" s="176"/>
      <c r="I643" s="176"/>
      <c r="J643" s="176"/>
      <c r="K643" s="176"/>
      <c r="L643" s="176"/>
      <c r="M643" s="176"/>
    </row>
    <row r="644" spans="2:13" x14ac:dyDescent="0.25">
      <c r="B644" s="176"/>
      <c r="C644" s="176"/>
      <c r="D644" s="176"/>
      <c r="E644" s="176"/>
      <c r="F644" s="176"/>
      <c r="G644" s="176"/>
      <c r="H644" s="176"/>
      <c r="I644" s="176"/>
      <c r="J644" s="176"/>
      <c r="K644" s="176"/>
      <c r="L644" s="176"/>
      <c r="M644" s="176"/>
    </row>
    <row r="645" spans="2:13" x14ac:dyDescent="0.25">
      <c r="B645" s="176"/>
      <c r="C645" s="176"/>
      <c r="D645" s="176"/>
      <c r="E645" s="176"/>
      <c r="F645" s="176"/>
      <c r="G645" s="176"/>
      <c r="H645" s="176"/>
      <c r="I645" s="176"/>
      <c r="J645" s="176"/>
      <c r="K645" s="176"/>
      <c r="L645" s="176"/>
      <c r="M645" s="176"/>
    </row>
    <row r="646" spans="2:13" x14ac:dyDescent="0.25">
      <c r="B646" s="176"/>
      <c r="C646" s="176"/>
      <c r="D646" s="176"/>
      <c r="E646" s="176"/>
      <c r="F646" s="176"/>
      <c r="G646" s="176"/>
      <c r="H646" s="176"/>
      <c r="I646" s="176"/>
      <c r="J646" s="176"/>
      <c r="K646" s="176"/>
      <c r="L646" s="176"/>
      <c r="M646" s="176"/>
    </row>
    <row r="647" spans="2:13" x14ac:dyDescent="0.25">
      <c r="B647" s="176"/>
      <c r="C647" s="176"/>
      <c r="D647" s="176"/>
      <c r="E647" s="176"/>
      <c r="F647" s="176"/>
      <c r="G647" s="176"/>
      <c r="H647" s="176"/>
      <c r="I647" s="176"/>
      <c r="J647" s="176"/>
      <c r="K647" s="176"/>
      <c r="L647" s="176"/>
      <c r="M647" s="176"/>
    </row>
    <row r="648" spans="2:13" x14ac:dyDescent="0.25">
      <c r="B648" s="176"/>
      <c r="C648" s="176"/>
      <c r="D648" s="176"/>
      <c r="E648" s="176"/>
      <c r="F648" s="176"/>
      <c r="G648" s="176"/>
      <c r="H648" s="176"/>
      <c r="I648" s="176"/>
      <c r="J648" s="176"/>
      <c r="K648" s="176"/>
      <c r="L648" s="176"/>
      <c r="M648" s="176"/>
    </row>
    <row r="649" spans="2:13" x14ac:dyDescent="0.25">
      <c r="B649" s="176"/>
      <c r="C649" s="176"/>
      <c r="D649" s="176"/>
      <c r="E649" s="176"/>
      <c r="F649" s="176"/>
      <c r="G649" s="176"/>
      <c r="H649" s="176"/>
      <c r="I649" s="176"/>
      <c r="J649" s="176"/>
      <c r="K649" s="176"/>
      <c r="L649" s="176"/>
      <c r="M649" s="176"/>
    </row>
    <row r="650" spans="2:13" x14ac:dyDescent="0.25">
      <c r="B650" s="176"/>
      <c r="C650" s="176"/>
      <c r="D650" s="176"/>
      <c r="E650" s="176"/>
      <c r="F650" s="176"/>
      <c r="G650" s="176"/>
      <c r="H650" s="176"/>
      <c r="I650" s="176"/>
      <c r="J650" s="176"/>
      <c r="K650" s="176"/>
      <c r="L650" s="176"/>
      <c r="M650" s="176"/>
    </row>
    <row r="651" spans="2:13" x14ac:dyDescent="0.25">
      <c r="B651" s="176"/>
      <c r="C651" s="176"/>
      <c r="D651" s="176"/>
      <c r="E651" s="176"/>
      <c r="F651" s="176"/>
      <c r="G651" s="176"/>
      <c r="H651" s="176"/>
      <c r="I651" s="176"/>
      <c r="J651" s="176"/>
      <c r="K651" s="176"/>
      <c r="L651" s="176"/>
      <c r="M651" s="176"/>
    </row>
    <row r="652" spans="2:13" x14ac:dyDescent="0.25">
      <c r="B652" s="176"/>
      <c r="C652" s="176"/>
      <c r="D652" s="176"/>
      <c r="E652" s="176"/>
      <c r="F652" s="176"/>
      <c r="G652" s="176"/>
      <c r="H652" s="176"/>
      <c r="I652" s="176"/>
      <c r="J652" s="176"/>
      <c r="K652" s="176"/>
      <c r="L652" s="176"/>
      <c r="M652" s="176"/>
    </row>
    <row r="653" spans="2:13" x14ac:dyDescent="0.25">
      <c r="B653" s="176"/>
      <c r="C653" s="176"/>
      <c r="D653" s="176"/>
      <c r="E653" s="176"/>
      <c r="F653" s="176"/>
      <c r="G653" s="176"/>
      <c r="H653" s="176"/>
      <c r="I653" s="176"/>
      <c r="J653" s="176"/>
      <c r="K653" s="176"/>
      <c r="L653" s="176"/>
      <c r="M653" s="176"/>
    </row>
    <row r="654" spans="2:13" x14ac:dyDescent="0.25">
      <c r="B654" s="176"/>
      <c r="C654" s="176"/>
      <c r="D654" s="176"/>
      <c r="E654" s="176"/>
      <c r="F654" s="176"/>
      <c r="G654" s="176"/>
      <c r="H654" s="176"/>
      <c r="I654" s="176"/>
      <c r="J654" s="176"/>
      <c r="K654" s="176"/>
      <c r="L654" s="176"/>
      <c r="M654" s="176"/>
    </row>
    <row r="655" spans="2:13" x14ac:dyDescent="0.25">
      <c r="B655" s="176"/>
      <c r="C655" s="176"/>
      <c r="D655" s="176"/>
      <c r="E655" s="176"/>
      <c r="F655" s="176"/>
      <c r="G655" s="176"/>
      <c r="H655" s="176"/>
      <c r="I655" s="176"/>
      <c r="J655" s="176"/>
      <c r="K655" s="176"/>
      <c r="L655" s="176"/>
      <c r="M655" s="176"/>
    </row>
    <row r="656" spans="2:13" x14ac:dyDescent="0.25">
      <c r="B656" s="176"/>
      <c r="C656" s="176"/>
      <c r="D656" s="176"/>
      <c r="E656" s="176"/>
      <c r="F656" s="176"/>
      <c r="G656" s="176"/>
      <c r="H656" s="176"/>
      <c r="I656" s="176"/>
      <c r="J656" s="176"/>
      <c r="K656" s="176"/>
      <c r="L656" s="176"/>
      <c r="M656" s="176"/>
    </row>
    <row r="657" spans="2:13" x14ac:dyDescent="0.25">
      <c r="B657" s="176"/>
      <c r="C657" s="176"/>
      <c r="D657" s="176"/>
      <c r="E657" s="176"/>
      <c r="F657" s="176"/>
      <c r="G657" s="176"/>
      <c r="H657" s="176"/>
      <c r="I657" s="176"/>
      <c r="J657" s="176"/>
      <c r="K657" s="176"/>
      <c r="L657" s="176"/>
      <c r="M657" s="176"/>
    </row>
    <row r="658" spans="2:13" x14ac:dyDescent="0.25">
      <c r="B658" s="176"/>
      <c r="C658" s="176"/>
      <c r="D658" s="176"/>
      <c r="E658" s="176"/>
      <c r="F658" s="176"/>
      <c r="G658" s="176"/>
      <c r="H658" s="176"/>
      <c r="I658" s="176"/>
      <c r="J658" s="176"/>
      <c r="K658" s="176"/>
      <c r="L658" s="176"/>
      <c r="M658" s="176"/>
    </row>
    <row r="659" spans="2:13" x14ac:dyDescent="0.25">
      <c r="B659" s="176"/>
      <c r="C659" s="176"/>
      <c r="D659" s="176"/>
      <c r="E659" s="176"/>
    </row>
  </sheetData>
  <mergeCells count="57">
    <mergeCell ref="B47:E47"/>
    <mergeCell ref="C6:C7"/>
    <mergeCell ref="B15:E15"/>
    <mergeCell ref="K6:K7"/>
    <mergeCell ref="D6:D7"/>
    <mergeCell ref="E6:E7"/>
    <mergeCell ref="F6:H6"/>
    <mergeCell ref="J6:J7"/>
    <mergeCell ref="B8:M8"/>
    <mergeCell ref="I31:I32"/>
    <mergeCell ref="B17:B18"/>
    <mergeCell ref="B5:M5"/>
    <mergeCell ref="B1:M1"/>
    <mergeCell ref="F3:H3"/>
    <mergeCell ref="B16:M16"/>
    <mergeCell ref="B6:B7"/>
    <mergeCell ref="M6:M7"/>
    <mergeCell ref="I6:I7"/>
    <mergeCell ref="L6:L7"/>
    <mergeCell ref="K57:M57"/>
    <mergeCell ref="B55:C55"/>
    <mergeCell ref="B57:C57"/>
    <mergeCell ref="B48:E48"/>
    <mergeCell ref="H55:J55"/>
    <mergeCell ref="B56:C56"/>
    <mergeCell ref="H56:J56"/>
    <mergeCell ref="B52:C52"/>
    <mergeCell ref="H52:I52"/>
    <mergeCell ref="B53:C53"/>
    <mergeCell ref="H53:I53"/>
    <mergeCell ref="B54:C54"/>
    <mergeCell ref="H54:I54"/>
    <mergeCell ref="M17:M18"/>
    <mergeCell ref="B20:M20"/>
    <mergeCell ref="K31:K32"/>
    <mergeCell ref="B31:B32"/>
    <mergeCell ref="E31:E32"/>
    <mergeCell ref="B30:M30"/>
    <mergeCell ref="B29:M29"/>
    <mergeCell ref="F17:H17"/>
    <mergeCell ref="I17:I18"/>
    <mergeCell ref="L17:L18"/>
    <mergeCell ref="C31:C32"/>
    <mergeCell ref="L31:L32"/>
    <mergeCell ref="D31:D32"/>
    <mergeCell ref="J31:J32"/>
    <mergeCell ref="M31:M32"/>
    <mergeCell ref="B26:E26"/>
    <mergeCell ref="A6:A8"/>
    <mergeCell ref="A17:A18"/>
    <mergeCell ref="A31:A32"/>
    <mergeCell ref="F31:H31"/>
    <mergeCell ref="K17:K18"/>
    <mergeCell ref="D17:D18"/>
    <mergeCell ref="E17:E18"/>
    <mergeCell ref="J17:J18"/>
    <mergeCell ref="C17:C18"/>
  </mergeCells>
  <phoneticPr fontId="0" type="noConversion"/>
  <pageMargins left="0.33" right="0.2" top="0.34" bottom="0.31" header="0.32" footer="0.31496062992125984"/>
  <pageSetup paperSize="9" scale="70" fitToHeight="2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724"/>
  <sheetViews>
    <sheetView view="pageBreakPreview" topLeftCell="A715" zoomScale="130" zoomScaleNormal="115" zoomScaleSheetLayoutView="130" workbookViewId="0">
      <selection activeCell="C720" sqref="C720"/>
    </sheetView>
  </sheetViews>
  <sheetFormatPr defaultColWidth="8.85546875" defaultRowHeight="12.75" x14ac:dyDescent="0.2"/>
  <cols>
    <col min="1" max="1" width="4.7109375" style="4" customWidth="1"/>
    <col min="2" max="2" width="28" style="4" customWidth="1"/>
    <col min="3" max="3" width="19.5703125" style="4" customWidth="1"/>
    <col min="4" max="4" width="20.28515625" style="4" customWidth="1"/>
    <col min="5" max="5" width="19.28515625" style="4" customWidth="1"/>
    <col min="6" max="6" width="14.28515625" style="10" customWidth="1"/>
    <col min="7" max="7" width="36.7109375" style="4" customWidth="1"/>
    <col min="8" max="8" width="24" style="4" customWidth="1"/>
    <col min="9" max="9" width="14.42578125" style="4" customWidth="1"/>
    <col min="10" max="16384" width="8.85546875" style="4"/>
  </cols>
  <sheetData>
    <row r="1" spans="1:9" ht="0.6" customHeight="1" x14ac:dyDescent="0.2">
      <c r="B1" s="6"/>
      <c r="C1" s="6"/>
      <c r="D1" s="6"/>
      <c r="E1" s="6"/>
      <c r="F1" s="7"/>
      <c r="G1" s="6"/>
      <c r="H1" s="6"/>
      <c r="I1" s="6"/>
    </row>
    <row r="2" spans="1:9" hidden="1" x14ac:dyDescent="0.2">
      <c r="B2" s="8"/>
      <c r="C2" s="8"/>
      <c r="D2" s="8"/>
      <c r="E2" s="8"/>
      <c r="F2" s="9"/>
      <c r="G2" s="8"/>
      <c r="H2" s="8"/>
      <c r="I2" s="8"/>
    </row>
    <row r="3" spans="1:9" s="197" customFormat="1" ht="42.75" customHeight="1" x14ac:dyDescent="0.2">
      <c r="A3" s="68"/>
      <c r="B3" s="354" t="s">
        <v>1714</v>
      </c>
      <c r="C3" s="354"/>
      <c r="D3" s="354"/>
      <c r="E3" s="354"/>
      <c r="F3" s="354"/>
      <c r="G3" s="354"/>
      <c r="H3" s="354"/>
      <c r="I3" s="288" t="s">
        <v>1716</v>
      </c>
    </row>
    <row r="4" spans="1:9" s="199" customFormat="1" ht="45.6" customHeight="1" x14ac:dyDescent="0.2">
      <c r="B4" s="425" t="s">
        <v>1512</v>
      </c>
      <c r="C4" s="426"/>
      <c r="D4" s="426"/>
      <c r="E4" s="426"/>
      <c r="F4" s="426"/>
      <c r="G4" s="426"/>
      <c r="H4" s="426"/>
      <c r="I4" s="427"/>
    </row>
    <row r="5" spans="1:9" ht="90.6" customHeight="1" x14ac:dyDescent="0.2">
      <c r="B5" s="317" t="s">
        <v>10</v>
      </c>
      <c r="C5" s="317" t="s">
        <v>11</v>
      </c>
      <c r="D5" s="317"/>
      <c r="E5" s="317"/>
      <c r="F5" s="325" t="s">
        <v>12</v>
      </c>
      <c r="G5" s="317" t="s">
        <v>13</v>
      </c>
      <c r="H5" s="317" t="s">
        <v>14</v>
      </c>
      <c r="I5" s="317" t="s">
        <v>15</v>
      </c>
    </row>
    <row r="6" spans="1:9" ht="45" customHeight="1" x14ac:dyDescent="0.2">
      <c r="B6" s="317"/>
      <c r="C6" s="46" t="s">
        <v>18</v>
      </c>
      <c r="D6" s="46" t="s">
        <v>19</v>
      </c>
      <c r="E6" s="46" t="s">
        <v>20</v>
      </c>
      <c r="F6" s="326"/>
      <c r="G6" s="317"/>
      <c r="H6" s="317"/>
      <c r="I6" s="317"/>
    </row>
    <row r="7" spans="1:9" ht="23.25" customHeight="1" x14ac:dyDescent="0.2">
      <c r="B7" s="428" t="s">
        <v>1539</v>
      </c>
      <c r="C7" s="428"/>
      <c r="D7" s="428"/>
      <c r="E7" s="428"/>
      <c r="F7" s="428"/>
      <c r="G7" s="428"/>
      <c r="H7" s="428"/>
      <c r="I7" s="428"/>
    </row>
    <row r="8" spans="1:9" ht="11.25" customHeight="1" x14ac:dyDescent="0.2">
      <c r="B8" s="428"/>
      <c r="C8" s="428"/>
      <c r="D8" s="428"/>
      <c r="E8" s="428"/>
      <c r="F8" s="428"/>
      <c r="G8" s="428"/>
      <c r="H8" s="428"/>
      <c r="I8" s="428"/>
    </row>
    <row r="9" spans="1:9" ht="49.5" customHeight="1" x14ac:dyDescent="0.2">
      <c r="A9" s="4">
        <v>1</v>
      </c>
      <c r="B9" s="216" t="s">
        <v>1540</v>
      </c>
      <c r="C9" s="177">
        <v>295000</v>
      </c>
      <c r="D9" s="64">
        <v>0</v>
      </c>
      <c r="E9" s="64">
        <f t="shared" ref="E9" si="0">C9-D9</f>
        <v>295000</v>
      </c>
      <c r="F9" s="65">
        <v>45652</v>
      </c>
      <c r="G9" s="48" t="s">
        <v>1532</v>
      </c>
      <c r="H9" s="48" t="s">
        <v>608</v>
      </c>
      <c r="I9" s="215"/>
    </row>
    <row r="10" spans="1:9" ht="45" customHeight="1" x14ac:dyDescent="0.2">
      <c r="A10" s="4">
        <v>2</v>
      </c>
      <c r="B10" s="48" t="s">
        <v>1541</v>
      </c>
      <c r="C10" s="177">
        <v>1659271.58</v>
      </c>
      <c r="D10" s="64">
        <v>0</v>
      </c>
      <c r="E10" s="64">
        <f t="shared" ref="E10:E11" si="1">C10-D10</f>
        <v>1659271.58</v>
      </c>
      <c r="F10" s="65">
        <v>45652</v>
      </c>
      <c r="G10" s="48" t="s">
        <v>1542</v>
      </c>
      <c r="H10" s="48" t="s">
        <v>608</v>
      </c>
      <c r="I10" s="66"/>
    </row>
    <row r="11" spans="1:9" ht="15.75" customHeight="1" x14ac:dyDescent="0.25">
      <c r="B11" s="206" t="s">
        <v>1543</v>
      </c>
      <c r="C11" s="207">
        <f>C9+C10</f>
        <v>1954271.58</v>
      </c>
      <c r="D11" s="207">
        <f>D8+D10</f>
        <v>0</v>
      </c>
      <c r="E11" s="85">
        <f t="shared" si="1"/>
        <v>1954271.58</v>
      </c>
      <c r="F11" s="65"/>
      <c r="G11" s="47"/>
      <c r="H11" s="48"/>
      <c r="I11" s="66"/>
    </row>
    <row r="12" spans="1:9" s="205" customFormat="1" ht="38.25" customHeight="1" x14ac:dyDescent="0.2">
      <c r="B12" s="429" t="s">
        <v>278</v>
      </c>
      <c r="C12" s="430"/>
      <c r="D12" s="430"/>
      <c r="E12" s="430"/>
      <c r="F12" s="430"/>
      <c r="G12" s="430"/>
      <c r="H12" s="430"/>
      <c r="I12" s="431"/>
    </row>
    <row r="13" spans="1:9" ht="48" x14ac:dyDescent="0.2">
      <c r="A13" s="4">
        <v>3</v>
      </c>
      <c r="B13" s="48" t="s">
        <v>1163</v>
      </c>
      <c r="C13" s="67">
        <v>28420.99</v>
      </c>
      <c r="D13" s="64">
        <f t="shared" ref="D13" si="2">C13</f>
        <v>28420.99</v>
      </c>
      <c r="E13" s="64">
        <f t="shared" ref="E13:E15" si="3">C13-D13</f>
        <v>0</v>
      </c>
      <c r="F13" s="65">
        <v>41731</v>
      </c>
      <c r="G13" s="47" t="s">
        <v>691</v>
      </c>
      <c r="H13" s="48" t="s">
        <v>608</v>
      </c>
      <c r="I13" s="66"/>
    </row>
    <row r="14" spans="1:9" ht="48" x14ac:dyDescent="0.2">
      <c r="A14" s="4">
        <v>4</v>
      </c>
      <c r="B14" s="48" t="s">
        <v>1369</v>
      </c>
      <c r="C14" s="177">
        <v>11000</v>
      </c>
      <c r="D14" s="64">
        <v>11000</v>
      </c>
      <c r="E14" s="64">
        <f t="shared" ref="E14" si="4">C14-D14</f>
        <v>0</v>
      </c>
      <c r="F14" s="65">
        <v>44543</v>
      </c>
      <c r="G14" s="47" t="s">
        <v>1370</v>
      </c>
      <c r="H14" s="48" t="s">
        <v>608</v>
      </c>
      <c r="I14" s="66"/>
    </row>
    <row r="15" spans="1:9" ht="15.75" x14ac:dyDescent="0.25">
      <c r="B15" s="206" t="s">
        <v>1514</v>
      </c>
      <c r="C15" s="207">
        <f>C13+C14</f>
        <v>39420.990000000005</v>
      </c>
      <c r="D15" s="207">
        <f>D13+D14</f>
        <v>39420.990000000005</v>
      </c>
      <c r="E15" s="85">
        <f t="shared" si="3"/>
        <v>0</v>
      </c>
      <c r="F15" s="65"/>
      <c r="G15" s="47"/>
      <c r="H15" s="48"/>
      <c r="I15" s="66"/>
    </row>
    <row r="16" spans="1:9" s="205" customFormat="1" x14ac:dyDescent="0.2">
      <c r="B16" s="432" t="s">
        <v>1513</v>
      </c>
      <c r="C16" s="433"/>
      <c r="D16" s="433"/>
      <c r="E16" s="433"/>
      <c r="F16" s="433"/>
      <c r="G16" s="433"/>
      <c r="H16" s="433"/>
      <c r="I16" s="434"/>
    </row>
    <row r="17" spans="1:9" ht="48" x14ac:dyDescent="0.2">
      <c r="A17" s="4">
        <v>5</v>
      </c>
      <c r="B17" s="48" t="s">
        <v>1087</v>
      </c>
      <c r="C17" s="67">
        <v>50092.22</v>
      </c>
      <c r="D17" s="64">
        <f t="shared" ref="D17:D25" si="5">C17</f>
        <v>50092.22</v>
      </c>
      <c r="E17" s="64">
        <f t="shared" ref="E17:E26" si="6">C17-D17</f>
        <v>0</v>
      </c>
      <c r="F17" s="65">
        <v>40710</v>
      </c>
      <c r="G17" s="48" t="s">
        <v>1088</v>
      </c>
      <c r="H17" s="48" t="s">
        <v>608</v>
      </c>
      <c r="I17" s="66"/>
    </row>
    <row r="18" spans="1:9" ht="48" x14ac:dyDescent="0.2">
      <c r="A18" s="4">
        <v>6</v>
      </c>
      <c r="B18" s="48" t="s">
        <v>976</v>
      </c>
      <c r="C18" s="67">
        <v>41000</v>
      </c>
      <c r="D18" s="64">
        <f t="shared" si="5"/>
        <v>41000</v>
      </c>
      <c r="E18" s="64">
        <f t="shared" si="6"/>
        <v>0</v>
      </c>
      <c r="F18" s="65">
        <v>43434</v>
      </c>
      <c r="G18" s="47" t="s">
        <v>977</v>
      </c>
      <c r="H18" s="48" t="s">
        <v>608</v>
      </c>
      <c r="I18" s="66"/>
    </row>
    <row r="19" spans="1:9" ht="48" x14ac:dyDescent="0.2">
      <c r="A19" s="4">
        <v>7</v>
      </c>
      <c r="B19" s="48" t="s">
        <v>1020</v>
      </c>
      <c r="C19" s="67">
        <v>30400</v>
      </c>
      <c r="D19" s="64">
        <f t="shared" si="5"/>
        <v>30400</v>
      </c>
      <c r="E19" s="64">
        <f t="shared" si="6"/>
        <v>0</v>
      </c>
      <c r="F19" s="65">
        <v>43531</v>
      </c>
      <c r="G19" s="47" t="s">
        <v>1022</v>
      </c>
      <c r="H19" s="48" t="s">
        <v>608</v>
      </c>
      <c r="I19" s="66"/>
    </row>
    <row r="20" spans="1:9" ht="48" x14ac:dyDescent="0.2">
      <c r="A20" s="4">
        <v>8</v>
      </c>
      <c r="B20" s="48" t="s">
        <v>1020</v>
      </c>
      <c r="C20" s="67">
        <v>30400</v>
      </c>
      <c r="D20" s="64">
        <f t="shared" si="5"/>
        <v>30400</v>
      </c>
      <c r="E20" s="64">
        <f t="shared" si="6"/>
        <v>0</v>
      </c>
      <c r="F20" s="65">
        <v>43531</v>
      </c>
      <c r="G20" s="47" t="s">
        <v>1022</v>
      </c>
      <c r="H20" s="48" t="s">
        <v>608</v>
      </c>
      <c r="I20" s="66"/>
    </row>
    <row r="21" spans="1:9" ht="48" x14ac:dyDescent="0.2">
      <c r="A21" s="4">
        <v>9</v>
      </c>
      <c r="B21" s="48" t="s">
        <v>1021</v>
      </c>
      <c r="C21" s="67">
        <v>45400</v>
      </c>
      <c r="D21" s="64">
        <f t="shared" si="5"/>
        <v>45400</v>
      </c>
      <c r="E21" s="64">
        <f t="shared" si="6"/>
        <v>0</v>
      </c>
      <c r="F21" s="65">
        <v>43525</v>
      </c>
      <c r="G21" s="47" t="s">
        <v>1082</v>
      </c>
      <c r="H21" s="48" t="s">
        <v>608</v>
      </c>
      <c r="I21" s="66"/>
    </row>
    <row r="22" spans="1:9" ht="48" x14ac:dyDescent="0.2">
      <c r="A22" s="4">
        <v>10</v>
      </c>
      <c r="B22" s="48" t="s">
        <v>1076</v>
      </c>
      <c r="C22" s="67">
        <v>36610</v>
      </c>
      <c r="D22" s="64">
        <f t="shared" si="5"/>
        <v>36610</v>
      </c>
      <c r="E22" s="64">
        <f t="shared" si="6"/>
        <v>0</v>
      </c>
      <c r="F22" s="65">
        <v>43525</v>
      </c>
      <c r="G22" s="47" t="s">
        <v>1083</v>
      </c>
      <c r="H22" s="48" t="s">
        <v>608</v>
      </c>
      <c r="I22" s="66"/>
    </row>
    <row r="23" spans="1:9" ht="48" x14ac:dyDescent="0.2">
      <c r="A23" s="4">
        <v>11</v>
      </c>
      <c r="B23" s="48" t="s">
        <v>1079</v>
      </c>
      <c r="C23" s="69">
        <v>48882.5</v>
      </c>
      <c r="D23" s="64">
        <f t="shared" si="5"/>
        <v>48882.5</v>
      </c>
      <c r="E23" s="64">
        <f t="shared" si="6"/>
        <v>0</v>
      </c>
      <c r="F23" s="65">
        <v>43733</v>
      </c>
      <c r="G23" s="47" t="s">
        <v>1086</v>
      </c>
      <c r="H23" s="48" t="s">
        <v>608</v>
      </c>
      <c r="I23" s="66"/>
    </row>
    <row r="24" spans="1:9" ht="48" x14ac:dyDescent="0.2">
      <c r="A24" s="4">
        <v>12</v>
      </c>
      <c r="B24" s="48" t="s">
        <v>1080</v>
      </c>
      <c r="C24" s="70">
        <v>48882.5</v>
      </c>
      <c r="D24" s="64">
        <f t="shared" si="5"/>
        <v>48882.5</v>
      </c>
      <c r="E24" s="64">
        <f t="shared" si="6"/>
        <v>0</v>
      </c>
      <c r="F24" s="65">
        <v>43733</v>
      </c>
      <c r="G24" s="47" t="s">
        <v>1086</v>
      </c>
      <c r="H24" s="48" t="s">
        <v>608</v>
      </c>
      <c r="I24" s="66"/>
    </row>
    <row r="25" spans="1:9" ht="48" x14ac:dyDescent="0.2">
      <c r="A25" s="4">
        <v>13</v>
      </c>
      <c r="B25" s="48" t="s">
        <v>1081</v>
      </c>
      <c r="C25" s="69">
        <v>48882.5</v>
      </c>
      <c r="D25" s="64">
        <f t="shared" si="5"/>
        <v>48882.5</v>
      </c>
      <c r="E25" s="64">
        <f t="shared" si="6"/>
        <v>0</v>
      </c>
      <c r="F25" s="65">
        <v>43733</v>
      </c>
      <c r="G25" s="47" t="s">
        <v>1086</v>
      </c>
      <c r="H25" s="48" t="s">
        <v>608</v>
      </c>
      <c r="I25" s="66"/>
    </row>
    <row r="26" spans="1:9" ht="48" x14ac:dyDescent="0.2">
      <c r="A26" s="4">
        <v>14</v>
      </c>
      <c r="B26" s="48" t="s">
        <v>1164</v>
      </c>
      <c r="C26" s="69">
        <v>17076.400000000001</v>
      </c>
      <c r="D26" s="64">
        <v>17076.400000000001</v>
      </c>
      <c r="E26" s="64">
        <f t="shared" si="6"/>
        <v>0</v>
      </c>
      <c r="F26" s="65">
        <v>44032</v>
      </c>
      <c r="G26" s="47" t="s">
        <v>1192</v>
      </c>
      <c r="H26" s="48" t="s">
        <v>608</v>
      </c>
      <c r="I26" s="66"/>
    </row>
    <row r="27" spans="1:9" ht="15.75" x14ac:dyDescent="0.25">
      <c r="B27" s="206" t="s">
        <v>1514</v>
      </c>
      <c r="C27" s="73">
        <f>SUM(C17:C26)</f>
        <v>397626.12</v>
      </c>
      <c r="D27" s="73">
        <f>SUM(D17:D26)</f>
        <v>397626.12</v>
      </c>
      <c r="E27" s="73">
        <f>SUM(E17:E26)</f>
        <v>0</v>
      </c>
      <c r="F27" s="65"/>
      <c r="G27" s="48"/>
      <c r="H27" s="48"/>
      <c r="I27" s="66"/>
    </row>
    <row r="28" spans="1:9" x14ac:dyDescent="0.2">
      <c r="B28" s="432" t="s">
        <v>1515</v>
      </c>
      <c r="C28" s="435"/>
      <c r="D28" s="435"/>
      <c r="E28" s="435"/>
      <c r="F28" s="435"/>
      <c r="G28" s="435"/>
      <c r="H28" s="435"/>
      <c r="I28" s="436"/>
    </row>
    <row r="29" spans="1:9" ht="48" x14ac:dyDescent="0.2">
      <c r="A29" s="4">
        <v>15</v>
      </c>
      <c r="B29" s="48" t="s">
        <v>1191</v>
      </c>
      <c r="C29" s="69">
        <v>33750</v>
      </c>
      <c r="D29" s="64">
        <v>33750</v>
      </c>
      <c r="E29" s="64">
        <f t="shared" ref="E29" si="7">C29-D29</f>
        <v>0</v>
      </c>
      <c r="F29" s="65">
        <v>44186</v>
      </c>
      <c r="G29" s="47" t="s">
        <v>1193</v>
      </c>
      <c r="H29" s="48" t="s">
        <v>608</v>
      </c>
      <c r="I29" s="63"/>
    </row>
    <row r="30" spans="1:9" ht="15.75" x14ac:dyDescent="0.25">
      <c r="B30" s="206" t="s">
        <v>1514</v>
      </c>
      <c r="C30" s="73">
        <f>SUM(C29)</f>
        <v>33750</v>
      </c>
      <c r="D30" s="73">
        <f>SUM(D29)</f>
        <v>33750</v>
      </c>
      <c r="E30" s="73">
        <f>SUM(E20:E29)</f>
        <v>0</v>
      </c>
      <c r="F30" s="65"/>
      <c r="G30" s="48"/>
      <c r="H30" s="48"/>
      <c r="I30" s="66"/>
    </row>
    <row r="31" spans="1:9" x14ac:dyDescent="0.2">
      <c r="B31" s="432" t="s">
        <v>1516</v>
      </c>
      <c r="C31" s="437"/>
      <c r="D31" s="437"/>
      <c r="E31" s="437"/>
      <c r="F31" s="437"/>
      <c r="G31" s="437"/>
      <c r="H31" s="437"/>
      <c r="I31" s="438"/>
    </row>
    <row r="32" spans="1:9" ht="45.75" customHeight="1" x14ac:dyDescent="0.2">
      <c r="A32" s="4">
        <v>16</v>
      </c>
      <c r="B32" s="48" t="s">
        <v>587</v>
      </c>
      <c r="C32" s="67">
        <v>5600</v>
      </c>
      <c r="D32" s="64">
        <f t="shared" ref="D32:D35" si="8">C32</f>
        <v>5600</v>
      </c>
      <c r="E32" s="64">
        <f t="shared" ref="E32:E54" si="9">C32-D32</f>
        <v>0</v>
      </c>
      <c r="F32" s="65">
        <v>42171</v>
      </c>
      <c r="G32" s="47" t="s">
        <v>700</v>
      </c>
      <c r="H32" s="48" t="s">
        <v>608</v>
      </c>
      <c r="I32" s="66"/>
    </row>
    <row r="33" spans="1:9" ht="27" customHeight="1" x14ac:dyDescent="0.2">
      <c r="A33" s="4">
        <v>17</v>
      </c>
      <c r="B33" s="48" t="s">
        <v>867</v>
      </c>
      <c r="C33" s="67">
        <v>10260</v>
      </c>
      <c r="D33" s="64">
        <f t="shared" si="8"/>
        <v>10260</v>
      </c>
      <c r="E33" s="64">
        <f t="shared" si="9"/>
        <v>0</v>
      </c>
      <c r="F33" s="65">
        <v>43236</v>
      </c>
      <c r="G33" s="47" t="s">
        <v>945</v>
      </c>
      <c r="H33" s="48" t="s">
        <v>608</v>
      </c>
      <c r="I33" s="66"/>
    </row>
    <row r="34" spans="1:9" ht="46.5" customHeight="1" x14ac:dyDescent="0.2">
      <c r="A34" s="4">
        <v>18</v>
      </c>
      <c r="B34" s="48" t="s">
        <v>867</v>
      </c>
      <c r="C34" s="67">
        <v>10750</v>
      </c>
      <c r="D34" s="64">
        <f t="shared" si="8"/>
        <v>10750</v>
      </c>
      <c r="E34" s="64">
        <f t="shared" si="9"/>
        <v>0</v>
      </c>
      <c r="F34" s="65">
        <v>43081</v>
      </c>
      <c r="G34" s="47" t="s">
        <v>871</v>
      </c>
      <c r="H34" s="48" t="s">
        <v>608</v>
      </c>
      <c r="I34" s="66"/>
    </row>
    <row r="35" spans="1:9" ht="48.75" customHeight="1" x14ac:dyDescent="0.2">
      <c r="A35" s="4">
        <v>19</v>
      </c>
      <c r="B35" s="48" t="s">
        <v>867</v>
      </c>
      <c r="C35" s="67">
        <v>10750</v>
      </c>
      <c r="D35" s="64">
        <f t="shared" si="8"/>
        <v>10750</v>
      </c>
      <c r="E35" s="64">
        <f t="shared" si="9"/>
        <v>0</v>
      </c>
      <c r="F35" s="65">
        <v>43081</v>
      </c>
      <c r="G35" s="47" t="s">
        <v>871</v>
      </c>
      <c r="H35" s="48" t="s">
        <v>608</v>
      </c>
      <c r="I35" s="66"/>
    </row>
    <row r="36" spans="1:9" ht="48.75" customHeight="1" x14ac:dyDescent="0.2">
      <c r="A36" s="4">
        <v>20</v>
      </c>
      <c r="B36" s="48" t="s">
        <v>1304</v>
      </c>
      <c r="C36" s="177">
        <v>19992</v>
      </c>
      <c r="D36" s="64">
        <v>19992</v>
      </c>
      <c r="E36" s="64">
        <f t="shared" si="9"/>
        <v>0</v>
      </c>
      <c r="F36" s="65">
        <v>44302</v>
      </c>
      <c r="G36" s="47" t="s">
        <v>1305</v>
      </c>
      <c r="H36" s="48" t="s">
        <v>608</v>
      </c>
      <c r="I36" s="66"/>
    </row>
    <row r="37" spans="1:9" ht="48.75" customHeight="1" x14ac:dyDescent="0.2">
      <c r="A37" s="4">
        <v>21</v>
      </c>
      <c r="B37" s="48" t="s">
        <v>1306</v>
      </c>
      <c r="C37" s="177">
        <v>19992</v>
      </c>
      <c r="D37" s="64">
        <v>19992</v>
      </c>
      <c r="E37" s="64">
        <f t="shared" si="9"/>
        <v>0</v>
      </c>
      <c r="F37" s="65">
        <v>44302</v>
      </c>
      <c r="G37" s="47" t="s">
        <v>1305</v>
      </c>
      <c r="H37" s="48" t="s">
        <v>608</v>
      </c>
      <c r="I37" s="66"/>
    </row>
    <row r="38" spans="1:9" ht="48.75" customHeight="1" x14ac:dyDescent="0.2">
      <c r="A38" s="4">
        <v>22</v>
      </c>
      <c r="B38" s="48" t="s">
        <v>1307</v>
      </c>
      <c r="C38" s="177">
        <v>19992</v>
      </c>
      <c r="D38" s="64">
        <v>19992</v>
      </c>
      <c r="E38" s="64">
        <f t="shared" si="9"/>
        <v>0</v>
      </c>
      <c r="F38" s="65">
        <v>44302</v>
      </c>
      <c r="G38" s="47" t="s">
        <v>1305</v>
      </c>
      <c r="H38" s="48" t="s">
        <v>608</v>
      </c>
      <c r="I38" s="66"/>
    </row>
    <row r="39" spans="1:9" ht="48.75" customHeight="1" x14ac:dyDescent="0.2">
      <c r="A39" s="4">
        <v>23</v>
      </c>
      <c r="B39" s="48" t="s">
        <v>1308</v>
      </c>
      <c r="C39" s="177">
        <v>19992</v>
      </c>
      <c r="D39" s="64">
        <v>19992</v>
      </c>
      <c r="E39" s="64">
        <f t="shared" si="9"/>
        <v>0</v>
      </c>
      <c r="F39" s="65">
        <v>44302</v>
      </c>
      <c r="G39" s="47" t="s">
        <v>1305</v>
      </c>
      <c r="H39" s="48" t="s">
        <v>608</v>
      </c>
      <c r="I39" s="66"/>
    </row>
    <row r="40" spans="1:9" ht="48.75" customHeight="1" x14ac:dyDescent="0.2">
      <c r="A40" s="4">
        <v>24</v>
      </c>
      <c r="B40" s="48" t="s">
        <v>1309</v>
      </c>
      <c r="C40" s="177">
        <v>19992</v>
      </c>
      <c r="D40" s="64">
        <v>19992</v>
      </c>
      <c r="E40" s="64">
        <f t="shared" si="9"/>
        <v>0</v>
      </c>
      <c r="F40" s="65">
        <v>44302</v>
      </c>
      <c r="G40" s="47" t="s">
        <v>1305</v>
      </c>
      <c r="H40" s="48" t="s">
        <v>608</v>
      </c>
      <c r="I40" s="66"/>
    </row>
    <row r="41" spans="1:9" ht="48.75" customHeight="1" x14ac:dyDescent="0.2">
      <c r="A41" s="4">
        <v>25</v>
      </c>
      <c r="B41" s="48" t="s">
        <v>1310</v>
      </c>
      <c r="C41" s="177">
        <v>19992</v>
      </c>
      <c r="D41" s="64">
        <v>19992</v>
      </c>
      <c r="E41" s="64">
        <f t="shared" si="9"/>
        <v>0</v>
      </c>
      <c r="F41" s="65">
        <v>44302</v>
      </c>
      <c r="G41" s="47" t="s">
        <v>1305</v>
      </c>
      <c r="H41" s="48" t="s">
        <v>608</v>
      </c>
      <c r="I41" s="66"/>
    </row>
    <row r="42" spans="1:9" ht="48.75" customHeight="1" x14ac:dyDescent="0.2">
      <c r="A42" s="4">
        <v>26</v>
      </c>
      <c r="B42" s="48" t="s">
        <v>1311</v>
      </c>
      <c r="C42" s="177">
        <v>19992</v>
      </c>
      <c r="D42" s="64">
        <v>19992</v>
      </c>
      <c r="E42" s="64">
        <f t="shared" si="9"/>
        <v>0</v>
      </c>
      <c r="F42" s="65">
        <v>44302</v>
      </c>
      <c r="G42" s="47" t="s">
        <v>1305</v>
      </c>
      <c r="H42" s="48" t="s">
        <v>608</v>
      </c>
      <c r="I42" s="66"/>
    </row>
    <row r="43" spans="1:9" ht="48.75" customHeight="1" x14ac:dyDescent="0.2">
      <c r="A43" s="4">
        <v>27</v>
      </c>
      <c r="B43" s="48" t="s">
        <v>1312</v>
      </c>
      <c r="C43" s="177">
        <v>20927</v>
      </c>
      <c r="D43" s="80">
        <v>20927</v>
      </c>
      <c r="E43" s="64">
        <f t="shared" si="9"/>
        <v>0</v>
      </c>
      <c r="F43" s="65">
        <v>44302</v>
      </c>
      <c r="G43" s="47" t="s">
        <v>1305</v>
      </c>
      <c r="H43" s="48" t="s">
        <v>608</v>
      </c>
      <c r="I43" s="66"/>
    </row>
    <row r="44" spans="1:9" ht="48.75" customHeight="1" x14ac:dyDescent="0.2">
      <c r="A44" s="4">
        <v>28</v>
      </c>
      <c r="B44" s="48" t="s">
        <v>1313</v>
      </c>
      <c r="C44" s="177">
        <v>20927</v>
      </c>
      <c r="D44" s="80">
        <v>20927</v>
      </c>
      <c r="E44" s="64">
        <f t="shared" si="9"/>
        <v>0</v>
      </c>
      <c r="F44" s="65">
        <v>44302</v>
      </c>
      <c r="G44" s="47" t="s">
        <v>1305</v>
      </c>
      <c r="H44" s="48" t="s">
        <v>608</v>
      </c>
      <c r="I44" s="66"/>
    </row>
    <row r="45" spans="1:9" ht="48.75" customHeight="1" x14ac:dyDescent="0.2">
      <c r="A45" s="4">
        <v>29</v>
      </c>
      <c r="B45" s="48" t="s">
        <v>1314</v>
      </c>
      <c r="C45" s="177">
        <v>20927</v>
      </c>
      <c r="D45" s="80">
        <v>20927</v>
      </c>
      <c r="E45" s="64">
        <f t="shared" si="9"/>
        <v>0</v>
      </c>
      <c r="F45" s="65">
        <v>44302</v>
      </c>
      <c r="G45" s="47" t="s">
        <v>1305</v>
      </c>
      <c r="H45" s="48" t="s">
        <v>608</v>
      </c>
      <c r="I45" s="66"/>
    </row>
    <row r="46" spans="1:9" ht="48.75" customHeight="1" x14ac:dyDescent="0.2">
      <c r="A46" s="4">
        <v>30</v>
      </c>
      <c r="B46" s="48" t="s">
        <v>1315</v>
      </c>
      <c r="C46" s="69">
        <v>20927</v>
      </c>
      <c r="D46" s="180">
        <v>20927</v>
      </c>
      <c r="E46" s="64">
        <f t="shared" si="9"/>
        <v>0</v>
      </c>
      <c r="F46" s="65">
        <v>44302</v>
      </c>
      <c r="G46" s="47" t="s">
        <v>1305</v>
      </c>
      <c r="H46" s="48" t="s">
        <v>608</v>
      </c>
      <c r="I46" s="66"/>
    </row>
    <row r="47" spans="1:9" ht="48.75" customHeight="1" x14ac:dyDescent="0.2">
      <c r="A47" s="4">
        <v>31</v>
      </c>
      <c r="B47" s="48" t="s">
        <v>1316</v>
      </c>
      <c r="C47" s="69">
        <v>20927</v>
      </c>
      <c r="D47" s="69">
        <v>20927</v>
      </c>
      <c r="E47" s="64">
        <f t="shared" si="9"/>
        <v>0</v>
      </c>
      <c r="F47" s="65">
        <v>44302</v>
      </c>
      <c r="G47" s="47" t="s">
        <v>1305</v>
      </c>
      <c r="H47" s="48" t="s">
        <v>608</v>
      </c>
      <c r="I47" s="66"/>
    </row>
    <row r="48" spans="1:9" ht="48.75" customHeight="1" x14ac:dyDescent="0.2">
      <c r="A48" s="4">
        <v>32</v>
      </c>
      <c r="B48" s="48" t="s">
        <v>1317</v>
      </c>
      <c r="C48" s="69">
        <v>20927</v>
      </c>
      <c r="D48" s="69">
        <v>20927</v>
      </c>
      <c r="E48" s="64">
        <f t="shared" si="9"/>
        <v>0</v>
      </c>
      <c r="F48" s="65">
        <v>44302</v>
      </c>
      <c r="G48" s="47" t="s">
        <v>1305</v>
      </c>
      <c r="H48" s="48" t="s">
        <v>608</v>
      </c>
      <c r="I48" s="66"/>
    </row>
    <row r="49" spans="1:9" ht="48.75" customHeight="1" x14ac:dyDescent="0.2">
      <c r="A49" s="4">
        <v>33</v>
      </c>
      <c r="B49" s="48" t="s">
        <v>1318</v>
      </c>
      <c r="C49" s="69">
        <v>20927</v>
      </c>
      <c r="D49" s="69">
        <v>20927</v>
      </c>
      <c r="E49" s="64">
        <f t="shared" si="9"/>
        <v>0</v>
      </c>
      <c r="F49" s="65">
        <v>44302</v>
      </c>
      <c r="G49" s="47" t="s">
        <v>1305</v>
      </c>
      <c r="H49" s="48" t="s">
        <v>608</v>
      </c>
      <c r="I49" s="66"/>
    </row>
    <row r="50" spans="1:9" ht="48.75" customHeight="1" x14ac:dyDescent="0.2">
      <c r="A50" s="4">
        <v>34</v>
      </c>
      <c r="B50" s="48" t="s">
        <v>1319</v>
      </c>
      <c r="C50" s="69">
        <v>20927</v>
      </c>
      <c r="D50" s="69">
        <v>20927</v>
      </c>
      <c r="E50" s="64">
        <f t="shared" si="9"/>
        <v>0</v>
      </c>
      <c r="F50" s="65">
        <v>44302</v>
      </c>
      <c r="G50" s="47" t="s">
        <v>1305</v>
      </c>
      <c r="H50" s="48" t="s">
        <v>608</v>
      </c>
      <c r="I50" s="66"/>
    </row>
    <row r="51" spans="1:9" ht="48.75" customHeight="1" x14ac:dyDescent="0.2">
      <c r="A51" s="4">
        <v>35</v>
      </c>
      <c r="B51" s="48" t="s">
        <v>1320</v>
      </c>
      <c r="C51" s="69">
        <v>20927</v>
      </c>
      <c r="D51" s="69">
        <v>20927</v>
      </c>
      <c r="E51" s="64">
        <f t="shared" si="9"/>
        <v>0</v>
      </c>
      <c r="F51" s="65">
        <v>44302</v>
      </c>
      <c r="G51" s="47" t="s">
        <v>1305</v>
      </c>
      <c r="H51" s="48" t="s">
        <v>608</v>
      </c>
      <c r="I51" s="66"/>
    </row>
    <row r="52" spans="1:9" ht="27" customHeight="1" x14ac:dyDescent="0.2">
      <c r="A52" s="4">
        <v>36</v>
      </c>
      <c r="B52" s="48" t="s">
        <v>1321</v>
      </c>
      <c r="C52" s="69">
        <v>20927</v>
      </c>
      <c r="D52" s="69">
        <v>20927</v>
      </c>
      <c r="E52" s="64">
        <f t="shared" si="9"/>
        <v>0</v>
      </c>
      <c r="F52" s="65">
        <v>44302</v>
      </c>
      <c r="G52" s="47" t="s">
        <v>1305</v>
      </c>
      <c r="H52" s="48" t="s">
        <v>608</v>
      </c>
      <c r="I52" s="66"/>
    </row>
    <row r="53" spans="1:9" ht="27" customHeight="1" x14ac:dyDescent="0.2">
      <c r="A53" s="4">
        <v>37</v>
      </c>
      <c r="B53" s="48" t="s">
        <v>1322</v>
      </c>
      <c r="C53" s="69">
        <v>20927</v>
      </c>
      <c r="D53" s="178">
        <v>20927</v>
      </c>
      <c r="E53" s="179">
        <f t="shared" si="9"/>
        <v>0</v>
      </c>
      <c r="F53" s="65">
        <v>44302</v>
      </c>
      <c r="G53" s="47" t="s">
        <v>1305</v>
      </c>
      <c r="H53" s="48" t="s">
        <v>608</v>
      </c>
      <c r="I53" s="66"/>
    </row>
    <row r="54" spans="1:9" ht="27" customHeight="1" x14ac:dyDescent="0.2">
      <c r="A54" s="4">
        <v>38</v>
      </c>
      <c r="B54" s="48" t="s">
        <v>1371</v>
      </c>
      <c r="C54" s="177">
        <v>209350</v>
      </c>
      <c r="D54" s="64">
        <v>19824.39</v>
      </c>
      <c r="E54" s="64">
        <f t="shared" si="9"/>
        <v>189525.61</v>
      </c>
      <c r="F54" s="65">
        <v>44557</v>
      </c>
      <c r="G54" s="47" t="s">
        <v>1400</v>
      </c>
      <c r="H54" s="48" t="s">
        <v>608</v>
      </c>
      <c r="I54" s="66"/>
    </row>
    <row r="55" spans="1:9" ht="27" customHeight="1" x14ac:dyDescent="0.25">
      <c r="B55" s="206" t="s">
        <v>1514</v>
      </c>
      <c r="C55" s="73">
        <f>SUM(C32:C54)</f>
        <v>616851</v>
      </c>
      <c r="D55" s="73">
        <f>SUM(D32:D54)</f>
        <v>427325.39</v>
      </c>
      <c r="E55" s="73">
        <f>SUM(E32:E54)</f>
        <v>189525.61</v>
      </c>
      <c r="F55" s="65"/>
      <c r="G55" s="182"/>
      <c r="H55" s="182"/>
      <c r="I55" s="66"/>
    </row>
    <row r="56" spans="1:9" ht="14.25" customHeight="1" x14ac:dyDescent="0.2">
      <c r="B56" s="439" t="s">
        <v>1517</v>
      </c>
      <c r="C56" s="440"/>
      <c r="D56" s="440"/>
      <c r="E56" s="440"/>
      <c r="F56" s="440"/>
      <c r="G56" s="440"/>
      <c r="H56" s="440"/>
      <c r="I56" s="441"/>
    </row>
    <row r="57" spans="1:9" ht="27" customHeight="1" x14ac:dyDescent="0.2">
      <c r="A57" s="4">
        <v>39</v>
      </c>
      <c r="B57" s="48" t="s">
        <v>585</v>
      </c>
      <c r="C57" s="67">
        <v>60195.55</v>
      </c>
      <c r="D57" s="64">
        <f t="shared" ref="D57:D74" si="10">C57</f>
        <v>60195.55</v>
      </c>
      <c r="E57" s="64">
        <f t="shared" ref="E57:E75" si="11">C57-D57</f>
        <v>0</v>
      </c>
      <c r="F57" s="65">
        <v>39420</v>
      </c>
      <c r="G57" s="48" t="s">
        <v>734</v>
      </c>
      <c r="H57" s="48" t="s">
        <v>608</v>
      </c>
      <c r="I57" s="66"/>
    </row>
    <row r="58" spans="1:9" ht="39.75" customHeight="1" x14ac:dyDescent="0.2">
      <c r="A58" s="4">
        <v>40</v>
      </c>
      <c r="B58" s="48" t="s">
        <v>1141</v>
      </c>
      <c r="C58" s="67">
        <v>65970</v>
      </c>
      <c r="D58" s="64">
        <f t="shared" si="10"/>
        <v>65970</v>
      </c>
      <c r="E58" s="64">
        <f t="shared" si="11"/>
        <v>0</v>
      </c>
      <c r="F58" s="65">
        <v>39420</v>
      </c>
      <c r="G58" s="48" t="s">
        <v>735</v>
      </c>
      <c r="H58" s="48" t="s">
        <v>608</v>
      </c>
      <c r="I58" s="66"/>
    </row>
    <row r="59" spans="1:9" ht="30" customHeight="1" x14ac:dyDescent="0.2">
      <c r="A59" s="4">
        <v>41</v>
      </c>
      <c r="B59" s="48" t="s">
        <v>22</v>
      </c>
      <c r="C59" s="67">
        <v>7122</v>
      </c>
      <c r="D59" s="64">
        <f t="shared" si="10"/>
        <v>7122</v>
      </c>
      <c r="E59" s="64">
        <f t="shared" si="11"/>
        <v>0</v>
      </c>
      <c r="F59" s="65">
        <v>40605</v>
      </c>
      <c r="G59" s="48" t="s">
        <v>703</v>
      </c>
      <c r="H59" s="48" t="s">
        <v>608</v>
      </c>
      <c r="I59" s="66"/>
    </row>
    <row r="60" spans="1:9" ht="41.25" customHeight="1" x14ac:dyDescent="0.2">
      <c r="A60" s="4">
        <v>42</v>
      </c>
      <c r="B60" s="48" t="s">
        <v>1161</v>
      </c>
      <c r="C60" s="67">
        <v>5550</v>
      </c>
      <c r="D60" s="64">
        <f t="shared" si="10"/>
        <v>5550</v>
      </c>
      <c r="E60" s="64">
        <f t="shared" si="11"/>
        <v>0</v>
      </c>
      <c r="F60" s="65">
        <v>41191</v>
      </c>
      <c r="G60" s="48" t="s">
        <v>706</v>
      </c>
      <c r="H60" s="48" t="s">
        <v>608</v>
      </c>
      <c r="I60" s="66"/>
    </row>
    <row r="61" spans="1:9" ht="39.75" customHeight="1" x14ac:dyDescent="0.2">
      <c r="A61" s="4">
        <v>43</v>
      </c>
      <c r="B61" s="48" t="s">
        <v>1161</v>
      </c>
      <c r="C61" s="67">
        <v>5550</v>
      </c>
      <c r="D61" s="64">
        <f t="shared" si="10"/>
        <v>5550</v>
      </c>
      <c r="E61" s="64">
        <f t="shared" si="11"/>
        <v>0</v>
      </c>
      <c r="F61" s="65">
        <v>41251</v>
      </c>
      <c r="G61" s="48" t="s">
        <v>707</v>
      </c>
      <c r="H61" s="48" t="s">
        <v>608</v>
      </c>
      <c r="I61" s="66"/>
    </row>
    <row r="62" spans="1:9" ht="38.25" customHeight="1" x14ac:dyDescent="0.2">
      <c r="A62" s="4">
        <v>44</v>
      </c>
      <c r="B62" s="48" t="s">
        <v>28</v>
      </c>
      <c r="C62" s="67">
        <v>6700</v>
      </c>
      <c r="D62" s="64">
        <f t="shared" si="10"/>
        <v>6700</v>
      </c>
      <c r="E62" s="64">
        <f t="shared" si="11"/>
        <v>0</v>
      </c>
      <c r="F62" s="65">
        <v>41313</v>
      </c>
      <c r="G62" s="48" t="s">
        <v>701</v>
      </c>
      <c r="H62" s="48" t="s">
        <v>608</v>
      </c>
      <c r="I62" s="66"/>
    </row>
    <row r="63" spans="1:9" ht="43.5" customHeight="1" x14ac:dyDescent="0.2">
      <c r="A63" s="4">
        <v>45</v>
      </c>
      <c r="B63" s="48" t="s">
        <v>1162</v>
      </c>
      <c r="C63" s="67">
        <v>7500</v>
      </c>
      <c r="D63" s="64">
        <f t="shared" si="10"/>
        <v>7500</v>
      </c>
      <c r="E63" s="64">
        <f t="shared" si="11"/>
        <v>0</v>
      </c>
      <c r="F63" s="65">
        <v>42349</v>
      </c>
      <c r="G63" s="48" t="s">
        <v>698</v>
      </c>
      <c r="H63" s="48" t="s">
        <v>608</v>
      </c>
      <c r="I63" s="66"/>
    </row>
    <row r="64" spans="1:9" ht="36" customHeight="1" x14ac:dyDescent="0.2">
      <c r="A64" s="4">
        <v>46</v>
      </c>
      <c r="B64" s="48" t="s">
        <v>586</v>
      </c>
      <c r="C64" s="67">
        <v>3700</v>
      </c>
      <c r="D64" s="64">
        <f t="shared" si="10"/>
        <v>3700</v>
      </c>
      <c r="E64" s="64">
        <f t="shared" si="11"/>
        <v>0</v>
      </c>
      <c r="F64" s="65">
        <v>42171</v>
      </c>
      <c r="G64" s="47" t="s">
        <v>697</v>
      </c>
      <c r="H64" s="48" t="s">
        <v>608</v>
      </c>
      <c r="I64" s="66"/>
    </row>
    <row r="65" spans="1:9" ht="36" customHeight="1" x14ac:dyDescent="0.2">
      <c r="A65" s="4">
        <v>47</v>
      </c>
      <c r="B65" s="48" t="s">
        <v>737</v>
      </c>
      <c r="C65" s="67">
        <v>11965.02</v>
      </c>
      <c r="D65" s="64">
        <f t="shared" si="10"/>
        <v>11965.02</v>
      </c>
      <c r="E65" s="64">
        <f t="shared" si="11"/>
        <v>0</v>
      </c>
      <c r="F65" s="65">
        <v>42598</v>
      </c>
      <c r="G65" s="47" t="s">
        <v>738</v>
      </c>
      <c r="H65" s="48" t="s">
        <v>608</v>
      </c>
      <c r="I65" s="66"/>
    </row>
    <row r="66" spans="1:9" ht="36" customHeight="1" x14ac:dyDescent="0.2">
      <c r="A66" s="4">
        <v>48</v>
      </c>
      <c r="B66" s="48" t="s">
        <v>864</v>
      </c>
      <c r="C66" s="67">
        <v>8180</v>
      </c>
      <c r="D66" s="64">
        <f t="shared" si="10"/>
        <v>8180</v>
      </c>
      <c r="E66" s="64">
        <f t="shared" si="11"/>
        <v>0</v>
      </c>
      <c r="F66" s="65">
        <v>42765</v>
      </c>
      <c r="G66" s="47" t="s">
        <v>870</v>
      </c>
      <c r="H66" s="48" t="s">
        <v>608</v>
      </c>
      <c r="I66" s="66"/>
    </row>
    <row r="67" spans="1:9" ht="36" customHeight="1" x14ac:dyDescent="0.2">
      <c r="A67" s="4">
        <v>49</v>
      </c>
      <c r="B67" s="48" t="s">
        <v>865</v>
      </c>
      <c r="C67" s="67">
        <v>30000</v>
      </c>
      <c r="D67" s="64">
        <f t="shared" si="10"/>
        <v>30000</v>
      </c>
      <c r="E67" s="64">
        <f t="shared" si="11"/>
        <v>0</v>
      </c>
      <c r="F67" s="65">
        <v>43080</v>
      </c>
      <c r="G67" s="47" t="s">
        <v>868</v>
      </c>
      <c r="H67" s="48" t="s">
        <v>608</v>
      </c>
      <c r="I67" s="66"/>
    </row>
    <row r="68" spans="1:9" ht="27" customHeight="1" x14ac:dyDescent="0.2">
      <c r="A68" s="4">
        <v>50</v>
      </c>
      <c r="B68" s="48" t="s">
        <v>866</v>
      </c>
      <c r="C68" s="67">
        <v>19590</v>
      </c>
      <c r="D68" s="64">
        <f t="shared" si="10"/>
        <v>19590</v>
      </c>
      <c r="E68" s="64">
        <f t="shared" si="11"/>
        <v>0</v>
      </c>
      <c r="F68" s="65">
        <v>42823</v>
      </c>
      <c r="G68" s="47" t="s">
        <v>869</v>
      </c>
      <c r="H68" s="48" t="s">
        <v>608</v>
      </c>
      <c r="I68" s="66"/>
    </row>
    <row r="69" spans="1:9" ht="27" customHeight="1" x14ac:dyDescent="0.2">
      <c r="A69" s="4">
        <v>51</v>
      </c>
      <c r="B69" s="48" t="s">
        <v>941</v>
      </c>
      <c r="C69" s="67">
        <v>14800</v>
      </c>
      <c r="D69" s="64">
        <f t="shared" si="10"/>
        <v>14800</v>
      </c>
      <c r="E69" s="64">
        <f t="shared" si="11"/>
        <v>0</v>
      </c>
      <c r="F69" s="65">
        <v>43196</v>
      </c>
      <c r="G69" s="47" t="s">
        <v>944</v>
      </c>
      <c r="H69" s="48" t="s">
        <v>608</v>
      </c>
      <c r="I69" s="66"/>
    </row>
    <row r="70" spans="1:9" ht="27" customHeight="1" x14ac:dyDescent="0.2">
      <c r="A70" s="4">
        <v>52</v>
      </c>
      <c r="B70" s="48" t="s">
        <v>942</v>
      </c>
      <c r="C70" s="67">
        <v>18600</v>
      </c>
      <c r="D70" s="64">
        <f t="shared" si="10"/>
        <v>18600</v>
      </c>
      <c r="E70" s="64">
        <f t="shared" si="11"/>
        <v>0</v>
      </c>
      <c r="F70" s="65">
        <v>43196</v>
      </c>
      <c r="G70" s="47" t="s">
        <v>944</v>
      </c>
      <c r="H70" s="48" t="s">
        <v>608</v>
      </c>
      <c r="I70" s="66"/>
    </row>
    <row r="71" spans="1:9" ht="27" customHeight="1" x14ac:dyDescent="0.2">
      <c r="A71" s="4">
        <v>53</v>
      </c>
      <c r="B71" s="48" t="s">
        <v>942</v>
      </c>
      <c r="C71" s="67">
        <v>18600</v>
      </c>
      <c r="D71" s="64">
        <f t="shared" si="10"/>
        <v>18600</v>
      </c>
      <c r="E71" s="64">
        <f t="shared" si="11"/>
        <v>0</v>
      </c>
      <c r="F71" s="65">
        <v>43196</v>
      </c>
      <c r="G71" s="47" t="s">
        <v>944</v>
      </c>
      <c r="H71" s="48" t="s">
        <v>608</v>
      </c>
      <c r="I71" s="66"/>
    </row>
    <row r="72" spans="1:9" ht="31.5" customHeight="1" x14ac:dyDescent="0.2">
      <c r="A72" s="4">
        <v>54</v>
      </c>
      <c r="B72" s="48" t="s">
        <v>943</v>
      </c>
      <c r="C72" s="67">
        <v>25300</v>
      </c>
      <c r="D72" s="64">
        <f t="shared" si="10"/>
        <v>25300</v>
      </c>
      <c r="E72" s="64">
        <f t="shared" si="11"/>
        <v>0</v>
      </c>
      <c r="F72" s="65">
        <v>43196</v>
      </c>
      <c r="G72" s="47" t="s">
        <v>944</v>
      </c>
      <c r="H72" s="48" t="s">
        <v>608</v>
      </c>
      <c r="I72" s="66"/>
    </row>
    <row r="73" spans="1:9" ht="48" x14ac:dyDescent="0.2">
      <c r="A73" s="4">
        <v>55</v>
      </c>
      <c r="B73" s="48" t="s">
        <v>1077</v>
      </c>
      <c r="C73" s="67">
        <v>11185.05</v>
      </c>
      <c r="D73" s="64">
        <f t="shared" si="10"/>
        <v>11185.05</v>
      </c>
      <c r="E73" s="64">
        <f t="shared" si="11"/>
        <v>0</v>
      </c>
      <c r="F73" s="65">
        <v>43728</v>
      </c>
      <c r="G73" s="47" t="s">
        <v>1084</v>
      </c>
      <c r="H73" s="48" t="s">
        <v>608</v>
      </c>
      <c r="I73" s="66"/>
    </row>
    <row r="74" spans="1:9" ht="48" x14ac:dyDescent="0.2">
      <c r="A74" s="4">
        <v>56</v>
      </c>
      <c r="B74" s="48" t="s">
        <v>1078</v>
      </c>
      <c r="C74" s="67">
        <v>19401.55</v>
      </c>
      <c r="D74" s="64">
        <f t="shared" si="10"/>
        <v>19401.55</v>
      </c>
      <c r="E74" s="64">
        <f t="shared" si="11"/>
        <v>0</v>
      </c>
      <c r="F74" s="65">
        <v>43728</v>
      </c>
      <c r="G74" s="47" t="s">
        <v>1085</v>
      </c>
      <c r="H74" s="48" t="s">
        <v>608</v>
      </c>
      <c r="I74" s="63"/>
    </row>
    <row r="75" spans="1:9" ht="48" x14ac:dyDescent="0.2">
      <c r="A75" s="4">
        <v>57</v>
      </c>
      <c r="B75" s="48" t="s">
        <v>1323</v>
      </c>
      <c r="C75" s="177">
        <v>43550</v>
      </c>
      <c r="D75" s="64">
        <v>43550</v>
      </c>
      <c r="E75" s="64">
        <f t="shared" si="11"/>
        <v>0</v>
      </c>
      <c r="F75" s="65">
        <v>44383</v>
      </c>
      <c r="G75" s="47" t="s">
        <v>1324</v>
      </c>
      <c r="H75" s="48" t="s">
        <v>608</v>
      </c>
      <c r="I75" s="63"/>
    </row>
    <row r="76" spans="1:9" ht="15.75" x14ac:dyDescent="0.25">
      <c r="B76" s="206" t="s">
        <v>1514</v>
      </c>
      <c r="C76" s="73">
        <f>SUM(C57:C75)</f>
        <v>383459.16999999993</v>
      </c>
      <c r="D76" s="73">
        <f>SUM(D57:D75)</f>
        <v>383459.16999999993</v>
      </c>
      <c r="E76" s="73">
        <f>SUM(E57:E75)</f>
        <v>0</v>
      </c>
      <c r="F76" s="65"/>
      <c r="G76" s="47"/>
      <c r="H76" s="48"/>
      <c r="I76" s="63"/>
    </row>
    <row r="77" spans="1:9" x14ac:dyDescent="0.2">
      <c r="B77" s="442" t="s">
        <v>1518</v>
      </c>
      <c r="C77" s="435"/>
      <c r="D77" s="435"/>
      <c r="E77" s="435"/>
      <c r="F77" s="435"/>
      <c r="G77" s="435"/>
      <c r="H77" s="436"/>
      <c r="I77" s="63"/>
    </row>
    <row r="78" spans="1:9" ht="43.5" customHeight="1" x14ac:dyDescent="0.2">
      <c r="A78" s="4">
        <v>58</v>
      </c>
      <c r="B78" s="48" t="s">
        <v>1483</v>
      </c>
      <c r="C78" s="177">
        <v>370000</v>
      </c>
      <c r="D78" s="64">
        <v>74000.039999999994</v>
      </c>
      <c r="E78" s="64">
        <f t="shared" ref="E78" si="12">C78-D78</f>
        <v>295999.96000000002</v>
      </c>
      <c r="F78" s="65" t="s">
        <v>1484</v>
      </c>
      <c r="G78" s="47" t="s">
        <v>1485</v>
      </c>
      <c r="H78" s="48" t="s">
        <v>608</v>
      </c>
      <c r="I78" s="63"/>
    </row>
    <row r="79" spans="1:9" ht="15.75" x14ac:dyDescent="0.25">
      <c r="B79" s="206" t="s">
        <v>1514</v>
      </c>
      <c r="C79" s="73">
        <f>SUM(C78)</f>
        <v>370000</v>
      </c>
      <c r="D79" s="73">
        <f>SUM(D78)</f>
        <v>74000.039999999994</v>
      </c>
      <c r="E79" s="73">
        <f>SUM(E78)</f>
        <v>295999.96000000002</v>
      </c>
      <c r="F79" s="65"/>
      <c r="G79" s="47"/>
      <c r="H79" s="48"/>
      <c r="I79" s="63"/>
    </row>
    <row r="80" spans="1:9" x14ac:dyDescent="0.2">
      <c r="B80" s="442" t="s">
        <v>1519</v>
      </c>
      <c r="C80" s="435"/>
      <c r="D80" s="435"/>
      <c r="E80" s="435"/>
      <c r="F80" s="435"/>
      <c r="G80" s="435"/>
      <c r="H80" s="435"/>
      <c r="I80" s="436"/>
    </row>
    <row r="81" spans="1:9" ht="48" x14ac:dyDescent="0.2">
      <c r="A81" s="4">
        <v>59</v>
      </c>
      <c r="B81" s="48" t="s">
        <v>240</v>
      </c>
      <c r="C81" s="67">
        <v>26700</v>
      </c>
      <c r="D81" s="64">
        <f>C81</f>
        <v>26700</v>
      </c>
      <c r="E81" s="64">
        <f t="shared" ref="E81:E87" si="13">C81-D81</f>
        <v>0</v>
      </c>
      <c r="F81" s="65">
        <v>39636</v>
      </c>
      <c r="G81" s="48" t="s">
        <v>687</v>
      </c>
      <c r="H81" s="48" t="s">
        <v>608</v>
      </c>
      <c r="I81" s="66"/>
    </row>
    <row r="82" spans="1:9" ht="48" x14ac:dyDescent="0.2">
      <c r="A82" s="4">
        <v>60</v>
      </c>
      <c r="B82" s="48" t="s">
        <v>23</v>
      </c>
      <c r="C82" s="67">
        <v>9600</v>
      </c>
      <c r="D82" s="64">
        <f t="shared" ref="D82:D87" si="14">C82</f>
        <v>9600</v>
      </c>
      <c r="E82" s="64">
        <f t="shared" si="13"/>
        <v>0</v>
      </c>
      <c r="F82" s="65">
        <v>39990</v>
      </c>
      <c r="G82" s="48" t="s">
        <v>1137</v>
      </c>
      <c r="H82" s="48" t="s">
        <v>608</v>
      </c>
      <c r="I82" s="66"/>
    </row>
    <row r="83" spans="1:9" ht="55.15" customHeight="1" x14ac:dyDescent="0.2">
      <c r="A83" s="4">
        <v>61</v>
      </c>
      <c r="B83" s="48" t="s">
        <v>1142</v>
      </c>
      <c r="C83" s="67">
        <v>35140.629999999997</v>
      </c>
      <c r="D83" s="64">
        <f t="shared" si="14"/>
        <v>35140.629999999997</v>
      </c>
      <c r="E83" s="64">
        <f t="shared" si="13"/>
        <v>0</v>
      </c>
      <c r="F83" s="65">
        <v>39006</v>
      </c>
      <c r="G83" s="48" t="s">
        <v>1143</v>
      </c>
      <c r="H83" s="48" t="s">
        <v>608</v>
      </c>
      <c r="I83" s="66"/>
    </row>
    <row r="84" spans="1:9" ht="48" x14ac:dyDescent="0.2">
      <c r="A84" s="4">
        <v>62</v>
      </c>
      <c r="B84" s="48" t="s">
        <v>1140</v>
      </c>
      <c r="C84" s="67">
        <v>45270.16</v>
      </c>
      <c r="D84" s="64">
        <f t="shared" si="14"/>
        <v>45270.16</v>
      </c>
      <c r="E84" s="64">
        <f t="shared" si="13"/>
        <v>0</v>
      </c>
      <c r="F84" s="65">
        <v>38315</v>
      </c>
      <c r="G84" s="63" t="s">
        <v>736</v>
      </c>
      <c r="H84" s="48" t="s">
        <v>608</v>
      </c>
      <c r="I84" s="66"/>
    </row>
    <row r="85" spans="1:9" ht="48" x14ac:dyDescent="0.2">
      <c r="A85" s="4">
        <v>63</v>
      </c>
      <c r="B85" s="48" t="s">
        <v>24</v>
      </c>
      <c r="C85" s="67">
        <v>10139.99</v>
      </c>
      <c r="D85" s="64">
        <f t="shared" si="14"/>
        <v>10139.99</v>
      </c>
      <c r="E85" s="64">
        <f t="shared" si="13"/>
        <v>0</v>
      </c>
      <c r="F85" s="65">
        <v>39006</v>
      </c>
      <c r="G85" s="48" t="s">
        <v>711</v>
      </c>
      <c r="H85" s="48" t="s">
        <v>608</v>
      </c>
      <c r="I85" s="66"/>
    </row>
    <row r="86" spans="1:9" ht="48" x14ac:dyDescent="0.2">
      <c r="A86" s="4">
        <v>64</v>
      </c>
      <c r="B86" s="48" t="s">
        <v>27</v>
      </c>
      <c r="C86" s="67">
        <v>7613</v>
      </c>
      <c r="D86" s="64">
        <f t="shared" si="14"/>
        <v>7613</v>
      </c>
      <c r="E86" s="64">
        <f t="shared" si="13"/>
        <v>0</v>
      </c>
      <c r="F86" s="65">
        <v>39437</v>
      </c>
      <c r="G86" s="63" t="s">
        <v>681</v>
      </c>
      <c r="H86" s="48" t="s">
        <v>608</v>
      </c>
      <c r="I86" s="66"/>
    </row>
    <row r="87" spans="1:9" ht="48" x14ac:dyDescent="0.2">
      <c r="A87" s="4">
        <v>65</v>
      </c>
      <c r="B87" s="63" t="s">
        <v>17</v>
      </c>
      <c r="C87" s="64">
        <v>24990</v>
      </c>
      <c r="D87" s="64">
        <f t="shared" si="14"/>
        <v>24990</v>
      </c>
      <c r="E87" s="64">
        <f t="shared" si="13"/>
        <v>0</v>
      </c>
      <c r="F87" s="65">
        <v>41435</v>
      </c>
      <c r="G87" s="48" t="s">
        <v>702</v>
      </c>
      <c r="H87" s="48" t="s">
        <v>608</v>
      </c>
      <c r="I87" s="66"/>
    </row>
    <row r="88" spans="1:9" ht="50.45" customHeight="1" x14ac:dyDescent="0.2">
      <c r="A88" s="4">
        <v>66</v>
      </c>
      <c r="B88" s="48" t="s">
        <v>739</v>
      </c>
      <c r="C88" s="67">
        <v>6400</v>
      </c>
      <c r="D88" s="64">
        <f t="shared" ref="D88" si="15">C88</f>
        <v>6400</v>
      </c>
      <c r="E88" s="64">
        <f t="shared" ref="E88" si="16">C88-D88</f>
        <v>0</v>
      </c>
      <c r="F88" s="65">
        <v>42471</v>
      </c>
      <c r="G88" s="47" t="s">
        <v>740</v>
      </c>
      <c r="H88" s="48" t="s">
        <v>608</v>
      </c>
      <c r="I88" s="66"/>
    </row>
    <row r="89" spans="1:9" ht="18" customHeight="1" x14ac:dyDescent="0.2">
      <c r="B89" s="71" t="s">
        <v>170</v>
      </c>
      <c r="C89" s="69">
        <f>SUM(C81:C88)</f>
        <v>165853.78000000003</v>
      </c>
      <c r="D89" s="69">
        <f>SUM(D81:D88)</f>
        <v>165853.78000000003</v>
      </c>
      <c r="E89" s="69">
        <f>SUM(E80:E87)</f>
        <v>0</v>
      </c>
      <c r="F89" s="72"/>
      <c r="G89" s="64"/>
      <c r="H89" s="63"/>
      <c r="I89" s="66"/>
    </row>
    <row r="90" spans="1:9" ht="15.75" x14ac:dyDescent="0.25">
      <c r="B90" s="206" t="s">
        <v>1520</v>
      </c>
      <c r="C90" s="208">
        <f>C15+C27+C30+C55+C76+C79+C89</f>
        <v>2006961.0599999998</v>
      </c>
      <c r="D90" s="208">
        <f>D15+D27+D30+D55+D76+D79+D89</f>
        <v>1521435.49</v>
      </c>
      <c r="E90" s="208">
        <f>E15+E27+E30+E55+E76+E79+E89</f>
        <v>485525.57</v>
      </c>
      <c r="F90" s="209"/>
      <c r="G90" s="210"/>
      <c r="H90" s="211"/>
      <c r="I90" s="212"/>
    </row>
    <row r="91" spans="1:9" s="198" customFormat="1" ht="28.15" customHeight="1" x14ac:dyDescent="0.2">
      <c r="B91" s="414" t="s">
        <v>241</v>
      </c>
      <c r="C91" s="414"/>
      <c r="D91" s="414"/>
      <c r="E91" s="414"/>
      <c r="F91" s="414"/>
      <c r="G91" s="414"/>
      <c r="H91" s="414"/>
      <c r="I91" s="414"/>
    </row>
    <row r="92" spans="1:9" s="68" customFormat="1" ht="28.15" customHeight="1" x14ac:dyDescent="0.2">
      <c r="A92" s="213">
        <v>67</v>
      </c>
      <c r="B92" s="48" t="s">
        <v>25</v>
      </c>
      <c r="C92" s="67">
        <v>4600</v>
      </c>
      <c r="D92" s="67">
        <f t="shared" ref="D92:D106" si="17">C92</f>
        <v>4600</v>
      </c>
      <c r="E92" s="64">
        <v>0</v>
      </c>
      <c r="F92" s="65">
        <v>39442</v>
      </c>
      <c r="G92" s="63" t="s">
        <v>683</v>
      </c>
      <c r="H92" s="48" t="s">
        <v>608</v>
      </c>
      <c r="I92" s="195"/>
    </row>
    <row r="93" spans="1:9" s="68" customFormat="1" ht="28.15" customHeight="1" x14ac:dyDescent="0.2">
      <c r="A93" s="213">
        <v>68</v>
      </c>
      <c r="B93" s="48" t="s">
        <v>26</v>
      </c>
      <c r="C93" s="67">
        <v>3500</v>
      </c>
      <c r="D93" s="67">
        <f t="shared" si="17"/>
        <v>3500</v>
      </c>
      <c r="E93" s="64">
        <v>0</v>
      </c>
      <c r="F93" s="65">
        <v>39442</v>
      </c>
      <c r="G93" s="63" t="s">
        <v>683</v>
      </c>
      <c r="H93" s="48" t="s">
        <v>608</v>
      </c>
      <c r="I93" s="195"/>
    </row>
    <row r="94" spans="1:9" s="68" customFormat="1" ht="28.15" customHeight="1" x14ac:dyDescent="0.2">
      <c r="A94" s="213">
        <v>69</v>
      </c>
      <c r="B94" s="48" t="s">
        <v>26</v>
      </c>
      <c r="C94" s="67">
        <v>3500</v>
      </c>
      <c r="D94" s="67">
        <f t="shared" si="17"/>
        <v>3500</v>
      </c>
      <c r="E94" s="64">
        <v>0</v>
      </c>
      <c r="F94" s="65">
        <v>39442</v>
      </c>
      <c r="G94" s="63" t="s">
        <v>683</v>
      </c>
      <c r="H94" s="48" t="s">
        <v>608</v>
      </c>
      <c r="I94" s="195"/>
    </row>
    <row r="95" spans="1:9" s="68" customFormat="1" ht="16.5" customHeight="1" x14ac:dyDescent="0.2">
      <c r="A95" s="213">
        <v>70</v>
      </c>
      <c r="B95" s="48" t="s">
        <v>106</v>
      </c>
      <c r="C95" s="67">
        <v>4539</v>
      </c>
      <c r="D95" s="67">
        <f t="shared" si="17"/>
        <v>4539</v>
      </c>
      <c r="E95" s="64">
        <v>0</v>
      </c>
      <c r="F95" s="65">
        <v>39006</v>
      </c>
      <c r="G95" s="48" t="s">
        <v>712</v>
      </c>
      <c r="H95" s="48" t="s">
        <v>608</v>
      </c>
      <c r="I95" s="63"/>
    </row>
    <row r="96" spans="1:9" s="68" customFormat="1" ht="28.15" customHeight="1" x14ac:dyDescent="0.2">
      <c r="A96" s="213">
        <v>71</v>
      </c>
      <c r="B96" s="48" t="s">
        <v>106</v>
      </c>
      <c r="C96" s="67">
        <v>4539</v>
      </c>
      <c r="D96" s="67">
        <f t="shared" si="17"/>
        <v>4539</v>
      </c>
      <c r="E96" s="64">
        <v>0</v>
      </c>
      <c r="F96" s="65">
        <v>39006</v>
      </c>
      <c r="G96" s="48" t="s">
        <v>712</v>
      </c>
      <c r="H96" s="48" t="s">
        <v>608</v>
      </c>
      <c r="I96" s="63"/>
    </row>
    <row r="97" spans="1:9" s="68" customFormat="1" ht="28.15" customHeight="1" x14ac:dyDescent="0.2">
      <c r="A97" s="213">
        <v>72</v>
      </c>
      <c r="B97" s="48" t="s">
        <v>106</v>
      </c>
      <c r="C97" s="67">
        <v>4539</v>
      </c>
      <c r="D97" s="67">
        <f t="shared" si="17"/>
        <v>4539</v>
      </c>
      <c r="E97" s="64">
        <v>0</v>
      </c>
      <c r="F97" s="65">
        <v>39006</v>
      </c>
      <c r="G97" s="48" t="s">
        <v>712</v>
      </c>
      <c r="H97" s="48" t="s">
        <v>608</v>
      </c>
      <c r="I97" s="63"/>
    </row>
    <row r="98" spans="1:9" ht="48" x14ac:dyDescent="0.2">
      <c r="A98" s="213">
        <v>73</v>
      </c>
      <c r="B98" s="48" t="s">
        <v>31</v>
      </c>
      <c r="C98" s="67">
        <v>6732</v>
      </c>
      <c r="D98" s="67">
        <f t="shared" si="17"/>
        <v>6732</v>
      </c>
      <c r="E98" s="64">
        <v>0</v>
      </c>
      <c r="F98" s="65">
        <v>39063</v>
      </c>
      <c r="G98" s="48" t="s">
        <v>712</v>
      </c>
      <c r="H98" s="48" t="s">
        <v>608</v>
      </c>
      <c r="I98" s="63"/>
    </row>
    <row r="99" spans="1:9" ht="48" x14ac:dyDescent="0.2">
      <c r="A99" s="213">
        <v>74</v>
      </c>
      <c r="B99" s="48" t="s">
        <v>29</v>
      </c>
      <c r="C99" s="67">
        <v>6307.68</v>
      </c>
      <c r="D99" s="67">
        <f t="shared" si="17"/>
        <v>6307.68</v>
      </c>
      <c r="E99" s="64">
        <v>0</v>
      </c>
      <c r="F99" s="65">
        <v>38939</v>
      </c>
      <c r="G99" s="48" t="s">
        <v>712</v>
      </c>
      <c r="H99" s="48" t="s">
        <v>608</v>
      </c>
      <c r="I99" s="63"/>
    </row>
    <row r="100" spans="1:9" ht="48" x14ac:dyDescent="0.2">
      <c r="A100" s="213">
        <v>75</v>
      </c>
      <c r="B100" s="48" t="s">
        <v>32</v>
      </c>
      <c r="C100" s="67">
        <v>5090</v>
      </c>
      <c r="D100" s="67">
        <f t="shared" si="17"/>
        <v>5090</v>
      </c>
      <c r="E100" s="64">
        <v>0</v>
      </c>
      <c r="F100" s="65">
        <v>40535</v>
      </c>
      <c r="G100" s="63"/>
      <c r="H100" s="48" t="s">
        <v>608</v>
      </c>
      <c r="I100" s="63"/>
    </row>
    <row r="101" spans="1:9" ht="48" x14ac:dyDescent="0.2">
      <c r="A101" s="213">
        <v>76</v>
      </c>
      <c r="B101" s="48" t="s">
        <v>32</v>
      </c>
      <c r="C101" s="67">
        <v>5090</v>
      </c>
      <c r="D101" s="67">
        <f t="shared" si="17"/>
        <v>5090</v>
      </c>
      <c r="E101" s="64">
        <v>0</v>
      </c>
      <c r="F101" s="65">
        <v>40535</v>
      </c>
      <c r="G101" s="63"/>
      <c r="H101" s="48" t="s">
        <v>608</v>
      </c>
      <c r="I101" s="63"/>
    </row>
    <row r="102" spans="1:9" ht="48" x14ac:dyDescent="0.2">
      <c r="A102" s="213">
        <v>77</v>
      </c>
      <c r="B102" s="48" t="s">
        <v>531</v>
      </c>
      <c r="C102" s="67">
        <v>14300</v>
      </c>
      <c r="D102" s="67">
        <f t="shared" si="17"/>
        <v>14300</v>
      </c>
      <c r="E102" s="64">
        <v>0</v>
      </c>
      <c r="F102" s="65">
        <v>41894</v>
      </c>
      <c r="G102" s="48" t="s">
        <v>741</v>
      </c>
      <c r="H102" s="48" t="s">
        <v>608</v>
      </c>
      <c r="I102" s="63"/>
    </row>
    <row r="103" spans="1:9" ht="48" x14ac:dyDescent="0.2">
      <c r="A103" s="213">
        <v>78</v>
      </c>
      <c r="B103" s="48" t="s">
        <v>532</v>
      </c>
      <c r="C103" s="67">
        <v>9000</v>
      </c>
      <c r="D103" s="67">
        <f t="shared" si="17"/>
        <v>9000</v>
      </c>
      <c r="E103" s="64">
        <v>0</v>
      </c>
      <c r="F103" s="65">
        <v>41878</v>
      </c>
      <c r="G103" s="48" t="s">
        <v>742</v>
      </c>
      <c r="H103" s="48" t="s">
        <v>608</v>
      </c>
      <c r="I103" s="63"/>
    </row>
    <row r="104" spans="1:9" ht="48" x14ac:dyDescent="0.2">
      <c r="A104" s="213">
        <v>79</v>
      </c>
      <c r="B104" s="48" t="s">
        <v>1089</v>
      </c>
      <c r="C104" s="67">
        <v>13242</v>
      </c>
      <c r="D104" s="67">
        <f t="shared" si="17"/>
        <v>13242</v>
      </c>
      <c r="E104" s="64">
        <v>0</v>
      </c>
      <c r="F104" s="65">
        <v>43822</v>
      </c>
      <c r="G104" s="48" t="s">
        <v>1091</v>
      </c>
      <c r="H104" s="48" t="s">
        <v>608</v>
      </c>
      <c r="I104" s="63"/>
    </row>
    <row r="105" spans="1:9" ht="48" x14ac:dyDescent="0.2">
      <c r="A105" s="213">
        <v>80</v>
      </c>
      <c r="B105" s="48" t="s">
        <v>1090</v>
      </c>
      <c r="C105" s="67">
        <v>11677</v>
      </c>
      <c r="D105" s="67">
        <f t="shared" si="17"/>
        <v>11677</v>
      </c>
      <c r="E105" s="64">
        <v>0</v>
      </c>
      <c r="F105" s="65">
        <v>43822</v>
      </c>
      <c r="G105" s="48" t="s">
        <v>1092</v>
      </c>
      <c r="H105" s="48" t="s">
        <v>608</v>
      </c>
      <c r="I105" s="63"/>
    </row>
    <row r="106" spans="1:9" ht="48" customHeight="1" x14ac:dyDescent="0.2">
      <c r="A106" s="213">
        <v>81</v>
      </c>
      <c r="B106" s="48" t="s">
        <v>1522</v>
      </c>
      <c r="C106" s="67">
        <v>99700</v>
      </c>
      <c r="D106" s="67">
        <f t="shared" si="17"/>
        <v>99700</v>
      </c>
      <c r="E106" s="64">
        <v>0</v>
      </c>
      <c r="F106" s="65">
        <v>45469</v>
      </c>
      <c r="G106" s="48" t="s">
        <v>1528</v>
      </c>
      <c r="H106" s="48" t="s">
        <v>608</v>
      </c>
      <c r="I106" s="63"/>
    </row>
    <row r="107" spans="1:9" ht="48" customHeight="1" x14ac:dyDescent="0.2">
      <c r="A107" s="213">
        <v>82</v>
      </c>
      <c r="B107" s="48" t="s">
        <v>1523</v>
      </c>
      <c r="C107" s="67">
        <v>99700</v>
      </c>
      <c r="D107" s="67">
        <v>99700</v>
      </c>
      <c r="E107" s="64">
        <v>0</v>
      </c>
      <c r="F107" s="65">
        <v>45469</v>
      </c>
      <c r="G107" s="48" t="s">
        <v>1528</v>
      </c>
      <c r="H107" s="48" t="s">
        <v>608</v>
      </c>
      <c r="I107" s="63"/>
    </row>
    <row r="108" spans="1:9" ht="50.25" customHeight="1" x14ac:dyDescent="0.2">
      <c r="A108" s="213">
        <v>83</v>
      </c>
      <c r="B108" s="48" t="s">
        <v>1524</v>
      </c>
      <c r="C108" s="67">
        <v>99700</v>
      </c>
      <c r="D108" s="67">
        <v>99700</v>
      </c>
      <c r="E108" s="64">
        <v>0</v>
      </c>
      <c r="F108" s="65">
        <v>45469</v>
      </c>
      <c r="G108" s="48" t="s">
        <v>1528</v>
      </c>
      <c r="H108" s="48" t="s">
        <v>608</v>
      </c>
      <c r="I108" s="63"/>
    </row>
    <row r="109" spans="1:9" ht="48.75" customHeight="1" x14ac:dyDescent="0.2">
      <c r="A109" s="213">
        <v>84</v>
      </c>
      <c r="B109" s="48" t="s">
        <v>1525</v>
      </c>
      <c r="C109" s="67">
        <v>99700</v>
      </c>
      <c r="D109" s="67">
        <v>99700</v>
      </c>
      <c r="E109" s="64">
        <v>0</v>
      </c>
      <c r="F109" s="65">
        <v>45469</v>
      </c>
      <c r="G109" s="48" t="s">
        <v>1528</v>
      </c>
      <c r="H109" s="48" t="s">
        <v>608</v>
      </c>
      <c r="I109" s="63"/>
    </row>
    <row r="110" spans="1:9" ht="48" x14ac:dyDescent="0.2">
      <c r="A110" s="213">
        <v>85</v>
      </c>
      <c r="B110" s="48" t="s">
        <v>1526</v>
      </c>
      <c r="C110" s="67">
        <v>99700</v>
      </c>
      <c r="D110" s="67">
        <v>99700</v>
      </c>
      <c r="E110" s="64">
        <v>0</v>
      </c>
      <c r="F110" s="65">
        <v>45469</v>
      </c>
      <c r="G110" s="48" t="s">
        <v>1528</v>
      </c>
      <c r="H110" s="48" t="s">
        <v>608</v>
      </c>
      <c r="I110" s="63"/>
    </row>
    <row r="111" spans="1:9" ht="51.75" customHeight="1" x14ac:dyDescent="0.2">
      <c r="A111" s="213">
        <v>86</v>
      </c>
      <c r="B111" s="48" t="s">
        <v>1527</v>
      </c>
      <c r="C111" s="67">
        <v>99700</v>
      </c>
      <c r="D111" s="67">
        <v>99700</v>
      </c>
      <c r="E111" s="64">
        <v>0</v>
      </c>
      <c r="F111" s="65">
        <v>45469</v>
      </c>
      <c r="G111" s="48" t="s">
        <v>1528</v>
      </c>
      <c r="H111" s="48" t="s">
        <v>608</v>
      </c>
      <c r="I111" s="63"/>
    </row>
    <row r="112" spans="1:9" ht="51.75" customHeight="1" x14ac:dyDescent="0.2">
      <c r="A112" s="213">
        <v>87</v>
      </c>
      <c r="B112" s="48" t="s">
        <v>1530</v>
      </c>
      <c r="C112" s="67">
        <v>275648</v>
      </c>
      <c r="D112" s="67">
        <v>0</v>
      </c>
      <c r="E112" s="64">
        <f>C112-D112</f>
        <v>275648</v>
      </c>
      <c r="F112" s="65">
        <v>45650</v>
      </c>
      <c r="G112" s="48" t="s">
        <v>1529</v>
      </c>
      <c r="H112" s="48" t="s">
        <v>608</v>
      </c>
      <c r="I112" s="63"/>
    </row>
    <row r="113" spans="1:9" ht="51.75" customHeight="1" x14ac:dyDescent="0.2">
      <c r="A113" s="213">
        <v>88</v>
      </c>
      <c r="B113" s="48" t="s">
        <v>1531</v>
      </c>
      <c r="C113" s="67">
        <v>304000</v>
      </c>
      <c r="D113" s="67">
        <v>0</v>
      </c>
      <c r="E113" s="64">
        <f>C113-D113</f>
        <v>304000</v>
      </c>
      <c r="F113" s="65">
        <v>45652</v>
      </c>
      <c r="G113" s="48" t="s">
        <v>1532</v>
      </c>
      <c r="H113" s="48" t="s">
        <v>608</v>
      </c>
      <c r="I113" s="63"/>
    </row>
    <row r="114" spans="1:9" ht="51.75" customHeight="1" x14ac:dyDescent="0.2">
      <c r="A114" s="213">
        <v>89</v>
      </c>
      <c r="B114" s="48" t="s">
        <v>1533</v>
      </c>
      <c r="C114" s="67">
        <v>254000</v>
      </c>
      <c r="D114" s="67">
        <v>0</v>
      </c>
      <c r="E114" s="64">
        <f>C114-D114</f>
        <v>254000</v>
      </c>
      <c r="F114" s="65">
        <v>45652</v>
      </c>
      <c r="G114" s="48" t="s">
        <v>1534</v>
      </c>
      <c r="H114" s="48" t="s">
        <v>608</v>
      </c>
      <c r="I114" s="63"/>
    </row>
    <row r="115" spans="1:9" ht="51.75" customHeight="1" x14ac:dyDescent="0.2">
      <c r="A115" s="213">
        <v>90</v>
      </c>
      <c r="B115" s="48" t="s">
        <v>1535</v>
      </c>
      <c r="C115" s="67">
        <v>198000</v>
      </c>
      <c r="D115" s="67">
        <v>0</v>
      </c>
      <c r="E115" s="64">
        <f>C115-D115</f>
        <v>198000</v>
      </c>
      <c r="F115" s="65">
        <v>45652</v>
      </c>
      <c r="G115" s="48" t="s">
        <v>1534</v>
      </c>
      <c r="H115" s="48" t="s">
        <v>608</v>
      </c>
      <c r="I115" s="63"/>
    </row>
    <row r="116" spans="1:9" ht="18.75" customHeight="1" x14ac:dyDescent="0.2">
      <c r="B116" s="71" t="s">
        <v>1521</v>
      </c>
      <c r="C116" s="214">
        <f>SUM(C92:C115)</f>
        <v>1726503.68</v>
      </c>
      <c r="D116" s="214">
        <f>SUM(D92:D115)</f>
        <v>694855.67999999993</v>
      </c>
      <c r="E116" s="214">
        <f>SUM(E92:E115)</f>
        <v>1031648</v>
      </c>
      <c r="F116" s="72"/>
      <c r="G116" s="64"/>
      <c r="H116" s="48"/>
      <c r="I116" s="63"/>
    </row>
    <row r="117" spans="1:9" ht="27" customHeight="1" x14ac:dyDescent="0.2">
      <c r="B117" s="443" t="s">
        <v>1536</v>
      </c>
      <c r="C117" s="444"/>
      <c r="D117" s="444"/>
      <c r="E117" s="444"/>
      <c r="F117" s="444"/>
      <c r="G117" s="444"/>
      <c r="H117" s="444"/>
      <c r="I117" s="445"/>
    </row>
    <row r="118" spans="1:9" ht="50.25" customHeight="1" x14ac:dyDescent="0.2">
      <c r="A118" s="4">
        <v>91</v>
      </c>
      <c r="B118" s="48" t="s">
        <v>1537</v>
      </c>
      <c r="C118" s="67">
        <v>77172</v>
      </c>
      <c r="D118" s="67">
        <v>77172</v>
      </c>
      <c r="E118" s="64">
        <f>C118-D118</f>
        <v>0</v>
      </c>
      <c r="F118" s="65">
        <v>45654</v>
      </c>
      <c r="G118" s="48" t="s">
        <v>1538</v>
      </c>
      <c r="H118" s="48" t="s">
        <v>608</v>
      </c>
      <c r="I118" s="63"/>
    </row>
    <row r="119" spans="1:9" x14ac:dyDescent="0.2">
      <c r="B119" s="73" t="s">
        <v>1544</v>
      </c>
      <c r="C119" s="73">
        <f>SUM(C118)</f>
        <v>77172</v>
      </c>
      <c r="D119" s="73">
        <f>SUM(D118)</f>
        <v>77172</v>
      </c>
      <c r="E119" s="73">
        <f>SUM(E118)</f>
        <v>0</v>
      </c>
      <c r="F119" s="74"/>
      <c r="G119" s="63"/>
      <c r="H119" s="63"/>
      <c r="I119" s="63"/>
    </row>
    <row r="120" spans="1:9" ht="20.45" customHeight="1" x14ac:dyDescent="0.2">
      <c r="B120" s="71" t="s">
        <v>533</v>
      </c>
      <c r="C120" s="73">
        <f>C90+C116+C119+C11</f>
        <v>5764908.3200000003</v>
      </c>
      <c r="D120" s="73">
        <f>D90+D116+D119+D11</f>
        <v>2293463.17</v>
      </c>
      <c r="E120" s="73">
        <f>E90+E116+E119+E11</f>
        <v>3471445.1500000004</v>
      </c>
      <c r="F120" s="75"/>
      <c r="G120" s="64"/>
      <c r="H120" s="63"/>
      <c r="I120" s="63"/>
    </row>
    <row r="121" spans="1:9" ht="0.6" customHeight="1" x14ac:dyDescent="0.2">
      <c r="A121" s="5"/>
      <c r="B121" s="76"/>
      <c r="C121" s="77"/>
      <c r="D121" s="77"/>
      <c r="E121" s="77"/>
      <c r="F121" s="78"/>
      <c r="G121" s="79"/>
      <c r="H121" s="79"/>
      <c r="I121" s="79"/>
    </row>
    <row r="122" spans="1:9" s="199" customFormat="1" ht="30.75" customHeight="1" x14ac:dyDescent="0.2">
      <c r="B122" s="419" t="s">
        <v>1404</v>
      </c>
      <c r="C122" s="419"/>
      <c r="D122" s="419"/>
      <c r="E122" s="419"/>
      <c r="F122" s="419"/>
      <c r="G122" s="419"/>
      <c r="H122" s="419"/>
      <c r="I122" s="419"/>
    </row>
    <row r="123" spans="1:9" ht="39" customHeight="1" x14ac:dyDescent="0.2">
      <c r="A123" s="5"/>
      <c r="B123" s="420" t="s">
        <v>10</v>
      </c>
      <c r="C123" s="317" t="s">
        <v>11</v>
      </c>
      <c r="D123" s="317"/>
      <c r="E123" s="317"/>
      <c r="F123" s="424" t="s">
        <v>12</v>
      </c>
      <c r="G123" s="317" t="s">
        <v>13</v>
      </c>
      <c r="H123" s="317" t="s">
        <v>14</v>
      </c>
      <c r="I123" s="317" t="s">
        <v>15</v>
      </c>
    </row>
    <row r="124" spans="1:9" ht="116.45" customHeight="1" x14ac:dyDescent="0.2">
      <c r="A124" s="5"/>
      <c r="B124" s="420"/>
      <c r="C124" s="46" t="s">
        <v>18</v>
      </c>
      <c r="D124" s="46" t="s">
        <v>19</v>
      </c>
      <c r="E124" s="46" t="s">
        <v>20</v>
      </c>
      <c r="F124" s="424"/>
      <c r="G124" s="317"/>
      <c r="H124" s="317"/>
      <c r="I124" s="317"/>
    </row>
    <row r="125" spans="1:9" s="198" customFormat="1" ht="32.25" customHeight="1" x14ac:dyDescent="0.2">
      <c r="B125" s="421" t="s">
        <v>242</v>
      </c>
      <c r="C125" s="422"/>
      <c r="D125" s="422"/>
      <c r="E125" s="422"/>
      <c r="F125" s="422"/>
      <c r="G125" s="422"/>
      <c r="H125" s="422"/>
      <c r="I125" s="423"/>
    </row>
    <row r="126" spans="1:9" s="198" customFormat="1" ht="27" customHeight="1" x14ac:dyDescent="0.2">
      <c r="A126" s="213"/>
      <c r="B126" s="446" t="s">
        <v>1545</v>
      </c>
      <c r="C126" s="447"/>
      <c r="D126" s="447"/>
      <c r="E126" s="447"/>
      <c r="F126" s="447"/>
      <c r="G126" s="447"/>
      <c r="H126" s="447"/>
      <c r="I126" s="448"/>
    </row>
    <row r="127" spans="1:9" s="198" customFormat="1" ht="65.25" customHeight="1" x14ac:dyDescent="0.2">
      <c r="A127" s="213">
        <v>92</v>
      </c>
      <c r="B127" s="48" t="s">
        <v>534</v>
      </c>
      <c r="C127" s="67">
        <v>7000</v>
      </c>
      <c r="D127" s="67">
        <v>7000</v>
      </c>
      <c r="E127" s="64">
        <f t="shared" ref="E127:E128" si="18">C127-D127</f>
        <v>0</v>
      </c>
      <c r="F127" s="65">
        <v>41913</v>
      </c>
      <c r="G127" s="45" t="s">
        <v>699</v>
      </c>
      <c r="H127" s="48" t="s">
        <v>608</v>
      </c>
      <c r="I127" s="220"/>
    </row>
    <row r="128" spans="1:9" s="198" customFormat="1" ht="19.5" customHeight="1" x14ac:dyDescent="0.2">
      <c r="A128" s="213"/>
      <c r="B128" s="220" t="s">
        <v>1514</v>
      </c>
      <c r="C128" s="220">
        <f>C127</f>
        <v>7000</v>
      </c>
      <c r="D128" s="67">
        <v>7000</v>
      </c>
      <c r="E128" s="64">
        <f t="shared" si="18"/>
        <v>0</v>
      </c>
      <c r="F128" s="220"/>
      <c r="G128" s="220"/>
      <c r="H128" s="220"/>
      <c r="I128" s="220"/>
    </row>
    <row r="129" spans="1:9" ht="31.5" customHeight="1" x14ac:dyDescent="0.2">
      <c r="B129" s="432" t="s">
        <v>1546</v>
      </c>
      <c r="C129" s="435"/>
      <c r="D129" s="435"/>
      <c r="E129" s="435"/>
      <c r="F129" s="435"/>
      <c r="G129" s="435"/>
      <c r="H129" s="435"/>
      <c r="I129" s="436"/>
    </row>
    <row r="130" spans="1:9" ht="82.5" customHeight="1" x14ac:dyDescent="0.2">
      <c r="A130" s="4">
        <v>93</v>
      </c>
      <c r="B130" s="48" t="s">
        <v>743</v>
      </c>
      <c r="C130" s="67">
        <f>90935+9721</f>
        <v>100656</v>
      </c>
      <c r="D130" s="67">
        <v>100656</v>
      </c>
      <c r="E130" s="64">
        <f t="shared" ref="E130:E131" si="19">C130-D130</f>
        <v>0</v>
      </c>
      <c r="F130" s="65">
        <v>39528</v>
      </c>
      <c r="G130" s="45" t="s">
        <v>1013</v>
      </c>
      <c r="H130" s="48" t="s">
        <v>608</v>
      </c>
      <c r="I130" s="79"/>
    </row>
    <row r="131" spans="1:9" ht="20.25" customHeight="1" x14ac:dyDescent="0.2">
      <c r="B131" s="220" t="s">
        <v>1514</v>
      </c>
      <c r="C131" s="220">
        <f>C130</f>
        <v>100656</v>
      </c>
      <c r="D131" s="67">
        <f>D130</f>
        <v>100656</v>
      </c>
      <c r="E131" s="64">
        <f t="shared" si="19"/>
        <v>0</v>
      </c>
      <c r="F131" s="65"/>
      <c r="G131" s="45"/>
      <c r="H131" s="48"/>
      <c r="I131" s="79"/>
    </row>
    <row r="132" spans="1:9" ht="21.75" customHeight="1" x14ac:dyDescent="0.2">
      <c r="B132" s="432" t="s">
        <v>1547</v>
      </c>
      <c r="C132" s="435"/>
      <c r="D132" s="435"/>
      <c r="E132" s="435"/>
      <c r="F132" s="435"/>
      <c r="G132" s="435"/>
      <c r="H132" s="435"/>
      <c r="I132" s="436"/>
    </row>
    <row r="133" spans="1:9" ht="71.45" customHeight="1" x14ac:dyDescent="0.2">
      <c r="A133" s="4">
        <v>94</v>
      </c>
      <c r="B133" s="48" t="s">
        <v>1363</v>
      </c>
      <c r="C133" s="80">
        <v>140000</v>
      </c>
      <c r="D133" s="80">
        <v>80888.960000000006</v>
      </c>
      <c r="E133" s="64">
        <f t="shared" ref="E133:E134" si="20">C133-D133</f>
        <v>59111.039999999994</v>
      </c>
      <c r="F133" s="65">
        <v>44411</v>
      </c>
      <c r="G133" s="47" t="s">
        <v>1355</v>
      </c>
      <c r="H133" s="48" t="s">
        <v>608</v>
      </c>
      <c r="I133" s="79"/>
    </row>
    <row r="134" spans="1:9" ht="32.25" customHeight="1" x14ac:dyDescent="0.2">
      <c r="B134" s="220" t="s">
        <v>1514</v>
      </c>
      <c r="C134" s="220">
        <f>C133</f>
        <v>140000</v>
      </c>
      <c r="D134" s="67">
        <f>D133</f>
        <v>80888.960000000006</v>
      </c>
      <c r="E134" s="64">
        <f t="shared" si="20"/>
        <v>59111.039999999994</v>
      </c>
      <c r="F134" s="65"/>
      <c r="G134" s="45"/>
      <c r="H134" s="48"/>
      <c r="I134" s="79"/>
    </row>
    <row r="135" spans="1:9" ht="24" customHeight="1" x14ac:dyDescent="0.2">
      <c r="B135" s="432" t="s">
        <v>1548</v>
      </c>
      <c r="C135" s="435"/>
      <c r="D135" s="435"/>
      <c r="E135" s="435"/>
      <c r="F135" s="435"/>
      <c r="G135" s="435"/>
      <c r="H135" s="435"/>
      <c r="I135" s="436"/>
    </row>
    <row r="136" spans="1:9" ht="95.25" customHeight="1" x14ac:dyDescent="0.2">
      <c r="A136" s="4">
        <v>95</v>
      </c>
      <c r="B136" s="48" t="s">
        <v>1497</v>
      </c>
      <c r="C136" s="80">
        <v>28200</v>
      </c>
      <c r="D136" s="64">
        <v>28200</v>
      </c>
      <c r="E136" s="64">
        <v>0</v>
      </c>
      <c r="F136" s="65">
        <v>45279</v>
      </c>
      <c r="G136" s="47" t="s">
        <v>1498</v>
      </c>
      <c r="H136" s="48" t="s">
        <v>608</v>
      </c>
      <c r="I136" s="79"/>
    </row>
    <row r="137" spans="1:9" ht="21" customHeight="1" x14ac:dyDescent="0.2">
      <c r="B137" s="220" t="s">
        <v>1514</v>
      </c>
      <c r="C137" s="220">
        <f>C136</f>
        <v>28200</v>
      </c>
      <c r="D137" s="67">
        <f>D136</f>
        <v>28200</v>
      </c>
      <c r="E137" s="64">
        <f t="shared" ref="E137" si="21">C137-D137</f>
        <v>0</v>
      </c>
      <c r="F137" s="65"/>
      <c r="G137" s="45"/>
      <c r="H137" s="48"/>
      <c r="I137" s="79"/>
    </row>
    <row r="138" spans="1:9" ht="24" customHeight="1" x14ac:dyDescent="0.2">
      <c r="B138" s="432" t="s">
        <v>1549</v>
      </c>
      <c r="C138" s="435"/>
      <c r="D138" s="435"/>
      <c r="E138" s="435"/>
      <c r="F138" s="435"/>
      <c r="G138" s="435"/>
      <c r="H138" s="435"/>
      <c r="I138" s="436"/>
    </row>
    <row r="139" spans="1:9" ht="51.75" customHeight="1" x14ac:dyDescent="0.2">
      <c r="A139" s="4">
        <v>96</v>
      </c>
      <c r="B139" s="48" t="s">
        <v>1550</v>
      </c>
      <c r="C139" s="67">
        <v>61440</v>
      </c>
      <c r="D139" s="67">
        <v>61440</v>
      </c>
      <c r="E139" s="64">
        <v>0</v>
      </c>
      <c r="F139" s="65"/>
      <c r="G139" s="45" t="s">
        <v>1551</v>
      </c>
      <c r="H139" s="48" t="s">
        <v>608</v>
      </c>
      <c r="I139" s="79"/>
    </row>
    <row r="140" spans="1:9" ht="56.25" customHeight="1" x14ac:dyDescent="0.2">
      <c r="A140" s="4">
        <v>97</v>
      </c>
      <c r="B140" s="48" t="s">
        <v>857</v>
      </c>
      <c r="C140" s="67">
        <v>25900</v>
      </c>
      <c r="D140" s="67">
        <v>25900</v>
      </c>
      <c r="E140" s="64">
        <f t="shared" ref="E140:E142" si="22">C140-D140</f>
        <v>0</v>
      </c>
      <c r="F140" s="65">
        <v>43056</v>
      </c>
      <c r="G140" s="45" t="s">
        <v>858</v>
      </c>
      <c r="H140" s="48" t="s">
        <v>608</v>
      </c>
      <c r="I140" s="79"/>
    </row>
    <row r="141" spans="1:9" ht="53.25" customHeight="1" x14ac:dyDescent="0.2">
      <c r="A141" s="4">
        <v>98</v>
      </c>
      <c r="B141" s="48" t="s">
        <v>1181</v>
      </c>
      <c r="C141" s="67">
        <v>54450</v>
      </c>
      <c r="D141" s="67">
        <v>54450</v>
      </c>
      <c r="E141" s="64">
        <f t="shared" si="22"/>
        <v>0</v>
      </c>
      <c r="F141" s="65">
        <v>44190</v>
      </c>
      <c r="G141" s="45" t="s">
        <v>1182</v>
      </c>
      <c r="H141" s="48" t="s">
        <v>608</v>
      </c>
      <c r="I141" s="79"/>
    </row>
    <row r="142" spans="1:9" ht="55.5" customHeight="1" x14ac:dyDescent="0.2">
      <c r="A142" s="4">
        <v>99</v>
      </c>
      <c r="B142" s="48" t="s">
        <v>1187</v>
      </c>
      <c r="C142" s="67">
        <v>45893</v>
      </c>
      <c r="D142" s="67">
        <v>45893</v>
      </c>
      <c r="E142" s="64">
        <f t="shared" si="22"/>
        <v>0</v>
      </c>
      <c r="F142" s="65">
        <v>44165</v>
      </c>
      <c r="G142" s="45" t="s">
        <v>1190</v>
      </c>
      <c r="H142" s="48" t="s">
        <v>608</v>
      </c>
      <c r="I142" s="79"/>
    </row>
    <row r="143" spans="1:9" ht="32.25" customHeight="1" x14ac:dyDescent="0.2">
      <c r="A143" s="4">
        <v>100</v>
      </c>
      <c r="B143" s="48" t="s">
        <v>1412</v>
      </c>
      <c r="C143" s="80">
        <v>41080.720000000001</v>
      </c>
      <c r="D143" s="80">
        <v>41080.720000000001</v>
      </c>
      <c r="E143" s="64">
        <v>0</v>
      </c>
      <c r="F143" s="65">
        <v>44911</v>
      </c>
      <c r="G143" s="47" t="s">
        <v>1413</v>
      </c>
      <c r="H143" s="48" t="s">
        <v>608</v>
      </c>
      <c r="I143" s="79"/>
    </row>
    <row r="144" spans="1:9" ht="63.6" customHeight="1" x14ac:dyDescent="0.2">
      <c r="A144" s="4">
        <v>101</v>
      </c>
      <c r="B144" s="48" t="s">
        <v>1414</v>
      </c>
      <c r="C144" s="80">
        <v>25530</v>
      </c>
      <c r="D144" s="64">
        <v>25530</v>
      </c>
      <c r="E144" s="64">
        <v>0</v>
      </c>
      <c r="F144" s="65">
        <v>44911</v>
      </c>
      <c r="G144" s="47" t="s">
        <v>1413</v>
      </c>
      <c r="H144" s="48" t="s">
        <v>608</v>
      </c>
      <c r="I144" s="79"/>
    </row>
    <row r="145" spans="1:9" ht="25.5" customHeight="1" x14ac:dyDescent="0.2">
      <c r="B145" s="220" t="s">
        <v>1514</v>
      </c>
      <c r="C145" s="220">
        <f>SUM(C139:C144)</f>
        <v>254293.72</v>
      </c>
      <c r="D145" s="220">
        <f>SUM(D139:D144)</f>
        <v>254293.72</v>
      </c>
      <c r="E145" s="64">
        <f t="shared" ref="E145" si="23">C145-D145</f>
        <v>0</v>
      </c>
      <c r="F145" s="65"/>
      <c r="G145" s="47"/>
      <c r="H145" s="48"/>
      <c r="I145" s="79"/>
    </row>
    <row r="146" spans="1:9" ht="19.5" customHeight="1" x14ac:dyDescent="0.2">
      <c r="B146" s="442" t="s">
        <v>1552</v>
      </c>
      <c r="C146" s="435"/>
      <c r="D146" s="435"/>
      <c r="E146" s="435"/>
      <c r="F146" s="435"/>
      <c r="G146" s="435"/>
      <c r="H146" s="435"/>
      <c r="I146" s="436"/>
    </row>
    <row r="147" spans="1:9" ht="63.6" customHeight="1" x14ac:dyDescent="0.2">
      <c r="A147" s="4">
        <v>102</v>
      </c>
      <c r="B147" s="48" t="s">
        <v>1034</v>
      </c>
      <c r="C147" s="67">
        <f>18376+243681.33</f>
        <v>262057.33</v>
      </c>
      <c r="D147" s="67">
        <v>86555.17</v>
      </c>
      <c r="E147" s="64">
        <f t="shared" ref="E147:E149" si="24">C147-D147</f>
        <v>175502.15999999997</v>
      </c>
      <c r="F147" s="65">
        <v>43824</v>
      </c>
      <c r="G147" s="45" t="s">
        <v>1035</v>
      </c>
      <c r="H147" s="48" t="s">
        <v>608</v>
      </c>
      <c r="I147" s="79"/>
    </row>
    <row r="148" spans="1:9" ht="63.6" customHeight="1" x14ac:dyDescent="0.2">
      <c r="A148" s="4">
        <v>103</v>
      </c>
      <c r="B148" s="48" t="s">
        <v>1036</v>
      </c>
      <c r="C148" s="67">
        <v>230290.31</v>
      </c>
      <c r="D148" s="67">
        <v>72717.899999999994</v>
      </c>
      <c r="E148" s="64">
        <f t="shared" si="24"/>
        <v>157572.41</v>
      </c>
      <c r="F148" s="65">
        <v>43824</v>
      </c>
      <c r="G148" s="45" t="s">
        <v>1401</v>
      </c>
      <c r="H148" s="48" t="s">
        <v>608</v>
      </c>
      <c r="I148" s="79"/>
    </row>
    <row r="149" spans="1:9" ht="25.5" customHeight="1" x14ac:dyDescent="0.2">
      <c r="B149" s="220" t="s">
        <v>1514</v>
      </c>
      <c r="C149" s="220">
        <f>SUM(C147:C148)</f>
        <v>492347.64</v>
      </c>
      <c r="D149" s="220">
        <f>SUM(D147:D148)</f>
        <v>159273.07</v>
      </c>
      <c r="E149" s="64">
        <f t="shared" si="24"/>
        <v>333074.57</v>
      </c>
      <c r="F149" s="65"/>
      <c r="G149" s="45"/>
      <c r="H149" s="48"/>
      <c r="I149" s="79"/>
    </row>
    <row r="150" spans="1:9" ht="35.25" customHeight="1" x14ac:dyDescent="0.2">
      <c r="B150" s="432" t="s">
        <v>1553</v>
      </c>
      <c r="C150" s="435"/>
      <c r="D150" s="435"/>
      <c r="E150" s="435"/>
      <c r="F150" s="435"/>
      <c r="G150" s="435"/>
      <c r="H150" s="435"/>
      <c r="I150" s="436"/>
    </row>
    <row r="151" spans="1:9" ht="82.5" customHeight="1" x14ac:dyDescent="0.2">
      <c r="A151" s="4">
        <v>104</v>
      </c>
      <c r="B151" s="48" t="s">
        <v>1346</v>
      </c>
      <c r="C151" s="80">
        <v>181375</v>
      </c>
      <c r="D151" s="64">
        <v>133008.21</v>
      </c>
      <c r="E151" s="64">
        <f t="shared" ref="E151:E160" si="25">C151-D151</f>
        <v>48366.790000000008</v>
      </c>
      <c r="F151" s="65">
        <v>44270</v>
      </c>
      <c r="G151" s="47" t="s">
        <v>1554</v>
      </c>
      <c r="H151" s="48" t="s">
        <v>608</v>
      </c>
      <c r="I151" s="48"/>
    </row>
    <row r="152" spans="1:9" ht="114" customHeight="1" x14ac:dyDescent="0.2">
      <c r="A152" s="4">
        <v>105</v>
      </c>
      <c r="B152" s="48" t="s">
        <v>1491</v>
      </c>
      <c r="C152" s="67">
        <v>599000</v>
      </c>
      <c r="D152" s="67">
        <v>179699.94</v>
      </c>
      <c r="E152" s="64">
        <f t="shared" si="25"/>
        <v>419300.06</v>
      </c>
      <c r="F152" s="65">
        <v>45083</v>
      </c>
      <c r="G152" s="45" t="s">
        <v>1494</v>
      </c>
      <c r="H152" s="48" t="s">
        <v>608</v>
      </c>
      <c r="I152" s="48"/>
    </row>
    <row r="153" spans="1:9" ht="114.75" customHeight="1" x14ac:dyDescent="0.2">
      <c r="A153" s="4">
        <v>106</v>
      </c>
      <c r="B153" s="48" t="s">
        <v>1490</v>
      </c>
      <c r="C153" s="67">
        <v>51200</v>
      </c>
      <c r="D153" s="67">
        <v>51200</v>
      </c>
      <c r="E153" s="64">
        <f t="shared" si="25"/>
        <v>0</v>
      </c>
      <c r="F153" s="65">
        <v>45083</v>
      </c>
      <c r="G153" s="45" t="s">
        <v>1494</v>
      </c>
      <c r="H153" s="48" t="s">
        <v>608</v>
      </c>
      <c r="I153" s="48"/>
    </row>
    <row r="154" spans="1:9" ht="111.75" customHeight="1" x14ac:dyDescent="0.2">
      <c r="A154" s="4">
        <v>107</v>
      </c>
      <c r="B154" s="48" t="s">
        <v>1489</v>
      </c>
      <c r="C154" s="67">
        <v>93000</v>
      </c>
      <c r="D154" s="67">
        <v>93000</v>
      </c>
      <c r="E154" s="64">
        <f t="shared" si="25"/>
        <v>0</v>
      </c>
      <c r="F154" s="65">
        <v>45083</v>
      </c>
      <c r="G154" s="45" t="s">
        <v>1494</v>
      </c>
      <c r="H154" s="48" t="s">
        <v>608</v>
      </c>
      <c r="I154" s="48"/>
    </row>
    <row r="155" spans="1:9" ht="113.25" customHeight="1" x14ac:dyDescent="0.2">
      <c r="A155" s="4">
        <v>108</v>
      </c>
      <c r="B155" s="48" t="s">
        <v>1488</v>
      </c>
      <c r="C155" s="67">
        <v>330000</v>
      </c>
      <c r="D155" s="67">
        <v>99000</v>
      </c>
      <c r="E155" s="64">
        <f t="shared" si="25"/>
        <v>231000</v>
      </c>
      <c r="F155" s="65">
        <v>45083</v>
      </c>
      <c r="G155" s="45" t="s">
        <v>1494</v>
      </c>
      <c r="H155" s="48" t="s">
        <v>608</v>
      </c>
      <c r="I155" s="48"/>
    </row>
    <row r="156" spans="1:9" ht="99.75" customHeight="1" x14ac:dyDescent="0.2">
      <c r="A156" s="4">
        <v>109</v>
      </c>
      <c r="B156" s="48" t="s">
        <v>1487</v>
      </c>
      <c r="C156" s="67">
        <v>60000</v>
      </c>
      <c r="D156" s="67">
        <v>60000</v>
      </c>
      <c r="E156" s="64">
        <f t="shared" si="25"/>
        <v>0</v>
      </c>
      <c r="F156" s="65">
        <v>45083</v>
      </c>
      <c r="G156" s="45" t="s">
        <v>1494</v>
      </c>
      <c r="H156" s="48" t="s">
        <v>608</v>
      </c>
      <c r="I156" s="48"/>
    </row>
    <row r="157" spans="1:9" ht="111.75" customHeight="1" x14ac:dyDescent="0.2">
      <c r="A157" s="4">
        <v>110</v>
      </c>
      <c r="B157" s="48" t="s">
        <v>1486</v>
      </c>
      <c r="C157" s="67">
        <v>80000</v>
      </c>
      <c r="D157" s="67">
        <v>80000</v>
      </c>
      <c r="E157" s="64">
        <f t="shared" si="25"/>
        <v>0</v>
      </c>
      <c r="F157" s="65">
        <v>45083</v>
      </c>
      <c r="G157" s="45" t="s">
        <v>1494</v>
      </c>
      <c r="H157" s="48" t="s">
        <v>608</v>
      </c>
      <c r="I157" s="79"/>
    </row>
    <row r="158" spans="1:9" ht="112.5" customHeight="1" x14ac:dyDescent="0.2">
      <c r="A158" s="4">
        <v>111</v>
      </c>
      <c r="B158" s="48" t="s">
        <v>1421</v>
      </c>
      <c r="C158" s="67">
        <v>305000</v>
      </c>
      <c r="D158" s="67">
        <v>121999.92</v>
      </c>
      <c r="E158" s="64">
        <f t="shared" si="25"/>
        <v>183000.08000000002</v>
      </c>
      <c r="F158" s="65">
        <v>44921</v>
      </c>
      <c r="G158" s="45" t="s">
        <v>1422</v>
      </c>
      <c r="H158" s="48" t="s">
        <v>608</v>
      </c>
      <c r="I158" s="79"/>
    </row>
    <row r="159" spans="1:9" ht="114.75" customHeight="1" x14ac:dyDescent="0.2">
      <c r="A159" s="4">
        <v>112</v>
      </c>
      <c r="B159" s="48" t="s">
        <v>1423</v>
      </c>
      <c r="C159" s="67">
        <v>93000</v>
      </c>
      <c r="D159" s="67">
        <v>93000</v>
      </c>
      <c r="E159" s="64">
        <f t="shared" si="25"/>
        <v>0</v>
      </c>
      <c r="F159" s="65">
        <v>44921</v>
      </c>
      <c r="G159" s="45" t="s">
        <v>1422</v>
      </c>
      <c r="H159" s="48" t="s">
        <v>608</v>
      </c>
      <c r="I159" s="79"/>
    </row>
    <row r="160" spans="1:9" ht="19.5" customHeight="1" x14ac:dyDescent="0.2">
      <c r="B160" s="220" t="s">
        <v>1514</v>
      </c>
      <c r="C160" s="220">
        <f>SUM(C151:C159)</f>
        <v>1792575</v>
      </c>
      <c r="D160" s="220">
        <f>SUM(D151:D159)</f>
        <v>910908.07000000007</v>
      </c>
      <c r="E160" s="85">
        <f t="shared" si="25"/>
        <v>881666.92999999993</v>
      </c>
      <c r="F160" s="65"/>
      <c r="G160" s="45"/>
      <c r="H160" s="48"/>
      <c r="I160" s="79"/>
    </row>
    <row r="161" spans="1:9" ht="22.5" customHeight="1" x14ac:dyDescent="0.2">
      <c r="B161" s="432" t="s">
        <v>1555</v>
      </c>
      <c r="C161" s="435"/>
      <c r="D161" s="435"/>
      <c r="E161" s="435"/>
      <c r="F161" s="435"/>
      <c r="G161" s="435"/>
      <c r="H161" s="435"/>
      <c r="I161" s="436"/>
    </row>
    <row r="162" spans="1:9" ht="63.6" customHeight="1" x14ac:dyDescent="0.2">
      <c r="A162" s="4">
        <v>113</v>
      </c>
      <c r="B162" s="48" t="s">
        <v>1177</v>
      </c>
      <c r="C162" s="67">
        <v>38850</v>
      </c>
      <c r="D162" s="67">
        <v>38850</v>
      </c>
      <c r="E162" s="64">
        <f t="shared" ref="E162:E166" si="26">C162-D162</f>
        <v>0</v>
      </c>
      <c r="F162" s="65">
        <v>44190</v>
      </c>
      <c r="G162" s="45" t="s">
        <v>1178</v>
      </c>
      <c r="H162" s="48" t="s">
        <v>608</v>
      </c>
      <c r="I162" s="79"/>
    </row>
    <row r="163" spans="1:9" ht="54" customHeight="1" x14ac:dyDescent="0.2">
      <c r="A163" s="4">
        <v>114</v>
      </c>
      <c r="B163" s="48" t="s">
        <v>1341</v>
      </c>
      <c r="C163" s="80">
        <v>37000</v>
      </c>
      <c r="D163" s="64">
        <v>37000</v>
      </c>
      <c r="E163" s="64">
        <f t="shared" si="26"/>
        <v>0</v>
      </c>
      <c r="F163" s="65">
        <v>44376</v>
      </c>
      <c r="G163" s="47" t="s">
        <v>1342</v>
      </c>
      <c r="H163" s="48" t="s">
        <v>608</v>
      </c>
      <c r="I163" s="79"/>
    </row>
    <row r="164" spans="1:9" ht="54.75" customHeight="1" x14ac:dyDescent="0.2">
      <c r="A164" s="4">
        <v>115</v>
      </c>
      <c r="B164" s="48" t="s">
        <v>1343</v>
      </c>
      <c r="C164" s="80">
        <v>37000</v>
      </c>
      <c r="D164" s="64">
        <v>37000</v>
      </c>
      <c r="E164" s="64">
        <f t="shared" si="26"/>
        <v>0</v>
      </c>
      <c r="F164" s="65">
        <v>44376</v>
      </c>
      <c r="G164" s="47" t="s">
        <v>1342</v>
      </c>
      <c r="H164" s="48" t="s">
        <v>608</v>
      </c>
      <c r="I164" s="79"/>
    </row>
    <row r="165" spans="1:9" ht="54.75" customHeight="1" x14ac:dyDescent="0.2">
      <c r="A165" s="4">
        <v>116</v>
      </c>
      <c r="B165" s="48" t="s">
        <v>1402</v>
      </c>
      <c r="C165" s="80">
        <v>15900</v>
      </c>
      <c r="D165" s="64">
        <v>15900</v>
      </c>
      <c r="E165" s="64">
        <f t="shared" si="26"/>
        <v>0</v>
      </c>
      <c r="F165" s="65">
        <v>44411</v>
      </c>
      <c r="G165" s="47" t="s">
        <v>1403</v>
      </c>
      <c r="H165" s="48" t="s">
        <v>608</v>
      </c>
      <c r="I165" s="79"/>
    </row>
    <row r="166" spans="1:9" ht="26.25" customHeight="1" x14ac:dyDescent="0.2">
      <c r="B166" s="220" t="s">
        <v>1514</v>
      </c>
      <c r="C166" s="220">
        <f>SUM(C162:C165)</f>
        <v>128750</v>
      </c>
      <c r="D166" s="220">
        <f>SUM(D162:D165)</f>
        <v>128750</v>
      </c>
      <c r="E166" s="85">
        <f t="shared" si="26"/>
        <v>0</v>
      </c>
      <c r="F166" s="65"/>
      <c r="G166" s="45"/>
      <c r="H166" s="48"/>
      <c r="I166" s="79"/>
    </row>
    <row r="167" spans="1:9" ht="19.5" customHeight="1" x14ac:dyDescent="0.2">
      <c r="B167" s="432" t="s">
        <v>1556</v>
      </c>
      <c r="C167" s="435"/>
      <c r="D167" s="435"/>
      <c r="E167" s="435"/>
      <c r="F167" s="435"/>
      <c r="G167" s="435"/>
      <c r="H167" s="435"/>
      <c r="I167" s="436"/>
    </row>
    <row r="168" spans="1:9" ht="63.6" customHeight="1" x14ac:dyDescent="0.2">
      <c r="A168" s="4">
        <v>117</v>
      </c>
      <c r="B168" s="48" t="s">
        <v>946</v>
      </c>
      <c r="C168" s="67">
        <v>23490</v>
      </c>
      <c r="D168" s="67">
        <v>23490</v>
      </c>
      <c r="E168" s="64">
        <f t="shared" ref="E168:E177" si="27">C168-D168</f>
        <v>0</v>
      </c>
      <c r="F168" s="65">
        <v>43294</v>
      </c>
      <c r="G168" s="45" t="s">
        <v>1033</v>
      </c>
      <c r="H168" s="48" t="s">
        <v>608</v>
      </c>
      <c r="I168" s="79"/>
    </row>
    <row r="169" spans="1:9" ht="63.6" customHeight="1" x14ac:dyDescent="0.2">
      <c r="A169" s="4">
        <v>118</v>
      </c>
      <c r="B169" s="48" t="s">
        <v>946</v>
      </c>
      <c r="C169" s="67">
        <v>17490</v>
      </c>
      <c r="D169" s="67">
        <v>17490</v>
      </c>
      <c r="E169" s="64">
        <f t="shared" si="27"/>
        <v>0</v>
      </c>
      <c r="F169" s="65">
        <v>43224</v>
      </c>
      <c r="G169" s="45" t="s">
        <v>948</v>
      </c>
      <c r="H169" s="48" t="s">
        <v>608</v>
      </c>
      <c r="I169" s="79"/>
    </row>
    <row r="170" spans="1:9" ht="48" x14ac:dyDescent="0.2">
      <c r="A170" s="4">
        <v>119</v>
      </c>
      <c r="B170" s="48" t="s">
        <v>1023</v>
      </c>
      <c r="C170" s="67">
        <v>17000</v>
      </c>
      <c r="D170" s="67">
        <v>17000</v>
      </c>
      <c r="E170" s="64">
        <f t="shared" si="27"/>
        <v>0</v>
      </c>
      <c r="F170" s="65">
        <v>43658</v>
      </c>
      <c r="G170" s="45" t="s">
        <v>1037</v>
      </c>
      <c r="H170" s="48" t="s">
        <v>608</v>
      </c>
      <c r="I170" s="79"/>
    </row>
    <row r="171" spans="1:9" ht="48" x14ac:dyDescent="0.2">
      <c r="A171" s="4">
        <v>120</v>
      </c>
      <c r="B171" s="48" t="s">
        <v>1038</v>
      </c>
      <c r="C171" s="67">
        <v>17000</v>
      </c>
      <c r="D171" s="67">
        <v>17000</v>
      </c>
      <c r="E171" s="64">
        <f t="shared" si="27"/>
        <v>0</v>
      </c>
      <c r="F171" s="65">
        <v>43658</v>
      </c>
      <c r="G171" s="45" t="s">
        <v>1037</v>
      </c>
      <c r="H171" s="48" t="s">
        <v>608</v>
      </c>
      <c r="I171" s="79"/>
    </row>
    <row r="172" spans="1:9" ht="48" x14ac:dyDescent="0.2">
      <c r="A172" s="4">
        <v>121</v>
      </c>
      <c r="B172" s="48" t="s">
        <v>1156</v>
      </c>
      <c r="C172" s="67">
        <v>14999</v>
      </c>
      <c r="D172" s="67">
        <v>14999</v>
      </c>
      <c r="E172" s="64">
        <f t="shared" si="27"/>
        <v>0</v>
      </c>
      <c r="F172" s="65">
        <v>43997</v>
      </c>
      <c r="G172" s="45" t="s">
        <v>1158</v>
      </c>
      <c r="H172" s="48" t="s">
        <v>608</v>
      </c>
      <c r="I172" s="79"/>
    </row>
    <row r="173" spans="1:9" ht="48" x14ac:dyDescent="0.2">
      <c r="A173" s="4">
        <v>122</v>
      </c>
      <c r="B173" s="48" t="s">
        <v>1156</v>
      </c>
      <c r="C173" s="67">
        <v>14999</v>
      </c>
      <c r="D173" s="67">
        <v>14999</v>
      </c>
      <c r="E173" s="64">
        <f t="shared" si="27"/>
        <v>0</v>
      </c>
      <c r="F173" s="65">
        <v>43997</v>
      </c>
      <c r="G173" s="45" t="s">
        <v>1158</v>
      </c>
      <c r="H173" s="48" t="s">
        <v>608</v>
      </c>
      <c r="I173" s="79"/>
    </row>
    <row r="174" spans="1:9" ht="37.9" customHeight="1" x14ac:dyDescent="0.2">
      <c r="A174" s="4">
        <v>123</v>
      </c>
      <c r="B174" s="48" t="s">
        <v>1156</v>
      </c>
      <c r="C174" s="67">
        <v>14999</v>
      </c>
      <c r="D174" s="67">
        <v>14999</v>
      </c>
      <c r="E174" s="64">
        <f t="shared" si="27"/>
        <v>0</v>
      </c>
      <c r="F174" s="65">
        <v>43997</v>
      </c>
      <c r="G174" s="45" t="s">
        <v>1158</v>
      </c>
      <c r="H174" s="48" t="s">
        <v>608</v>
      </c>
      <c r="I174" s="79"/>
    </row>
    <row r="175" spans="1:9" ht="51" customHeight="1" x14ac:dyDescent="0.2">
      <c r="A175" s="4">
        <v>124</v>
      </c>
      <c r="B175" s="48" t="s">
        <v>1157</v>
      </c>
      <c r="C175" s="67">
        <v>15999</v>
      </c>
      <c r="D175" s="67">
        <v>15999</v>
      </c>
      <c r="E175" s="64">
        <f t="shared" si="27"/>
        <v>0</v>
      </c>
      <c r="F175" s="65">
        <v>43997</v>
      </c>
      <c r="G175" s="45" t="s">
        <v>1158</v>
      </c>
      <c r="H175" s="48" t="s">
        <v>608</v>
      </c>
      <c r="I175" s="79"/>
    </row>
    <row r="176" spans="1:9" ht="48" x14ac:dyDescent="0.2">
      <c r="A176" s="4">
        <v>125</v>
      </c>
      <c r="B176" s="48" t="s">
        <v>1339</v>
      </c>
      <c r="C176" s="80">
        <v>25932</v>
      </c>
      <c r="D176" s="64">
        <v>25932</v>
      </c>
      <c r="E176" s="64">
        <f t="shared" si="27"/>
        <v>0</v>
      </c>
      <c r="F176" s="65">
        <v>44389</v>
      </c>
      <c r="G176" s="47" t="s">
        <v>1340</v>
      </c>
      <c r="H176" s="48" t="s">
        <v>608</v>
      </c>
      <c r="I176" s="79"/>
    </row>
    <row r="177" spans="1:9" x14ac:dyDescent="0.2">
      <c r="B177" s="220" t="s">
        <v>1514</v>
      </c>
      <c r="C177" s="220">
        <f>SUM(C168:C176)</f>
        <v>161908</v>
      </c>
      <c r="D177" s="220">
        <f>SUM(D168:D176)</f>
        <v>161908</v>
      </c>
      <c r="E177" s="85">
        <f t="shared" si="27"/>
        <v>0</v>
      </c>
      <c r="F177" s="65"/>
      <c r="G177" s="45"/>
      <c r="H177" s="48"/>
      <c r="I177" s="79"/>
    </row>
    <row r="178" spans="1:9" ht="25.5" customHeight="1" x14ac:dyDescent="0.2">
      <c r="B178" s="432" t="s">
        <v>1557</v>
      </c>
      <c r="C178" s="435"/>
      <c r="D178" s="435"/>
      <c r="E178" s="435"/>
      <c r="F178" s="435"/>
      <c r="G178" s="435"/>
      <c r="H178" s="435"/>
      <c r="I178" s="436"/>
    </row>
    <row r="179" spans="1:9" ht="48" x14ac:dyDescent="0.2">
      <c r="A179" s="4">
        <v>126</v>
      </c>
      <c r="B179" s="48" t="s">
        <v>1344</v>
      </c>
      <c r="C179" s="80">
        <v>62990</v>
      </c>
      <c r="D179" s="64">
        <v>62990</v>
      </c>
      <c r="E179" s="64">
        <f t="shared" ref="E179:E186" si="28">C179-D179</f>
        <v>0</v>
      </c>
      <c r="F179" s="65">
        <v>44347</v>
      </c>
      <c r="G179" s="47" t="s">
        <v>1345</v>
      </c>
      <c r="H179" s="48" t="s">
        <v>608</v>
      </c>
      <c r="I179" s="79"/>
    </row>
    <row r="180" spans="1:9" ht="71.25" customHeight="1" x14ac:dyDescent="0.2">
      <c r="A180" s="4">
        <v>127</v>
      </c>
      <c r="B180" s="48" t="s">
        <v>1356</v>
      </c>
      <c r="C180" s="80">
        <v>36660</v>
      </c>
      <c r="D180" s="64">
        <v>36660</v>
      </c>
      <c r="E180" s="64">
        <f t="shared" si="28"/>
        <v>0</v>
      </c>
      <c r="F180" s="65">
        <v>44411</v>
      </c>
      <c r="G180" s="47" t="s">
        <v>1558</v>
      </c>
      <c r="H180" s="48" t="s">
        <v>608</v>
      </c>
      <c r="I180" s="79"/>
    </row>
    <row r="181" spans="1:9" ht="96" x14ac:dyDescent="0.2">
      <c r="A181" s="4">
        <v>128</v>
      </c>
      <c r="B181" s="48" t="s">
        <v>1358</v>
      </c>
      <c r="C181" s="80">
        <v>150333.32999999999</v>
      </c>
      <c r="D181" s="64">
        <v>109772.74</v>
      </c>
      <c r="E181" s="64">
        <f t="shared" si="28"/>
        <v>40560.589999999982</v>
      </c>
      <c r="F181" s="65">
        <v>44411</v>
      </c>
      <c r="G181" s="47" t="s">
        <v>1355</v>
      </c>
      <c r="H181" s="48" t="s">
        <v>608</v>
      </c>
      <c r="I181" s="79"/>
    </row>
    <row r="182" spans="1:9" ht="96" x14ac:dyDescent="0.2">
      <c r="A182" s="4">
        <v>129</v>
      </c>
      <c r="B182" s="48" t="s">
        <v>1359</v>
      </c>
      <c r="C182" s="80">
        <v>209000</v>
      </c>
      <c r="D182" s="64">
        <v>209000</v>
      </c>
      <c r="E182" s="64">
        <f t="shared" si="28"/>
        <v>0</v>
      </c>
      <c r="F182" s="65">
        <v>44411</v>
      </c>
      <c r="G182" s="47" t="s">
        <v>1355</v>
      </c>
      <c r="H182" s="48" t="s">
        <v>608</v>
      </c>
      <c r="I182" s="79"/>
    </row>
    <row r="183" spans="1:9" ht="96" x14ac:dyDescent="0.2">
      <c r="A183" s="4">
        <v>130</v>
      </c>
      <c r="B183" s="48" t="s">
        <v>1360</v>
      </c>
      <c r="C183" s="80">
        <v>47000</v>
      </c>
      <c r="D183" s="64">
        <v>47000</v>
      </c>
      <c r="E183" s="64">
        <f t="shared" si="28"/>
        <v>0</v>
      </c>
      <c r="F183" s="65">
        <v>44411</v>
      </c>
      <c r="G183" s="47" t="s">
        <v>1355</v>
      </c>
      <c r="H183" s="48" t="s">
        <v>608</v>
      </c>
      <c r="I183" s="79"/>
    </row>
    <row r="184" spans="1:9" ht="96" x14ac:dyDescent="0.2">
      <c r="A184" s="4">
        <v>131</v>
      </c>
      <c r="B184" s="48" t="s">
        <v>1361</v>
      </c>
      <c r="C184" s="80">
        <v>99208</v>
      </c>
      <c r="D184" s="64">
        <v>99208</v>
      </c>
      <c r="E184" s="64">
        <f t="shared" si="28"/>
        <v>0</v>
      </c>
      <c r="F184" s="65">
        <v>44411</v>
      </c>
      <c r="G184" s="47" t="s">
        <v>1355</v>
      </c>
      <c r="H184" s="48" t="s">
        <v>608</v>
      </c>
      <c r="I184" s="79"/>
    </row>
    <row r="185" spans="1:9" ht="96" x14ac:dyDescent="0.2">
      <c r="A185" s="4">
        <v>132</v>
      </c>
      <c r="B185" s="48" t="s">
        <v>1362</v>
      </c>
      <c r="C185" s="80">
        <v>13038</v>
      </c>
      <c r="D185" s="64">
        <v>13038</v>
      </c>
      <c r="E185" s="64">
        <f t="shared" si="28"/>
        <v>0</v>
      </c>
      <c r="F185" s="65">
        <v>44411</v>
      </c>
      <c r="G185" s="47" t="s">
        <v>1355</v>
      </c>
      <c r="H185" s="48" t="s">
        <v>608</v>
      </c>
      <c r="I185" s="79"/>
    </row>
    <row r="186" spans="1:9" x14ac:dyDescent="0.2">
      <c r="B186" s="220" t="s">
        <v>1514</v>
      </c>
      <c r="C186" s="220">
        <f>SUM(C179:C185)</f>
        <v>618229.32999999996</v>
      </c>
      <c r="D186" s="220">
        <f>SUM(D179:D185)</f>
        <v>577668.74</v>
      </c>
      <c r="E186" s="85">
        <f t="shared" si="28"/>
        <v>40560.589999999967</v>
      </c>
      <c r="F186" s="65"/>
      <c r="G186" s="45"/>
      <c r="H186" s="48"/>
      <c r="I186" s="79"/>
    </row>
    <row r="187" spans="1:9" ht="25.5" customHeight="1" x14ac:dyDescent="0.2">
      <c r="B187" s="432" t="s">
        <v>1559</v>
      </c>
      <c r="C187" s="435"/>
      <c r="D187" s="435"/>
      <c r="E187" s="435"/>
      <c r="F187" s="435"/>
      <c r="G187" s="435"/>
      <c r="H187" s="435"/>
      <c r="I187" s="436"/>
    </row>
    <row r="188" spans="1:9" ht="48" x14ac:dyDescent="0.2">
      <c r="A188" s="4">
        <v>133</v>
      </c>
      <c r="B188" s="48" t="s">
        <v>1188</v>
      </c>
      <c r="C188" s="67">
        <v>49800</v>
      </c>
      <c r="D188" s="67">
        <v>49800</v>
      </c>
      <c r="E188" s="64">
        <f t="shared" ref="E188:E202" si="29">C188-D188</f>
        <v>0</v>
      </c>
      <c r="F188" s="65">
        <v>44097</v>
      </c>
      <c r="G188" s="45" t="s">
        <v>1189</v>
      </c>
      <c r="H188" s="48" t="s">
        <v>608</v>
      </c>
      <c r="I188" s="79"/>
    </row>
    <row r="189" spans="1:9" ht="36" customHeight="1" x14ac:dyDescent="0.2">
      <c r="A189" s="4">
        <v>134</v>
      </c>
      <c r="B189" s="48" t="s">
        <v>1039</v>
      </c>
      <c r="C189" s="67">
        <v>28431</v>
      </c>
      <c r="D189" s="67">
        <v>28431</v>
      </c>
      <c r="E189" s="64">
        <f t="shared" ref="E189" si="30">C189-D189</f>
        <v>0</v>
      </c>
      <c r="F189" s="65">
        <v>43816</v>
      </c>
      <c r="G189" s="45" t="s">
        <v>1040</v>
      </c>
      <c r="H189" s="48" t="s">
        <v>608</v>
      </c>
      <c r="I189" s="63"/>
    </row>
    <row r="190" spans="1:9" ht="93" customHeight="1" x14ac:dyDescent="0.2">
      <c r="A190" s="4">
        <v>135</v>
      </c>
      <c r="B190" s="48" t="s">
        <v>1347</v>
      </c>
      <c r="C190" s="80">
        <v>42990</v>
      </c>
      <c r="D190" s="64">
        <v>42990</v>
      </c>
      <c r="E190" s="64">
        <f t="shared" si="29"/>
        <v>0</v>
      </c>
      <c r="F190" s="65">
        <v>44270</v>
      </c>
      <c r="G190" s="47" t="s">
        <v>1354</v>
      </c>
      <c r="H190" s="48" t="s">
        <v>608</v>
      </c>
      <c r="I190" s="63"/>
    </row>
    <row r="191" spans="1:9" ht="96" x14ac:dyDescent="0.2">
      <c r="A191" s="4">
        <v>136</v>
      </c>
      <c r="B191" s="48" t="s">
        <v>1348</v>
      </c>
      <c r="C191" s="80">
        <v>47042.8</v>
      </c>
      <c r="D191" s="64">
        <v>47042.8</v>
      </c>
      <c r="E191" s="64">
        <f t="shared" si="29"/>
        <v>0</v>
      </c>
      <c r="F191" s="65">
        <v>44270</v>
      </c>
      <c r="G191" s="47" t="s">
        <v>1354</v>
      </c>
      <c r="H191" s="48" t="s">
        <v>608</v>
      </c>
      <c r="I191" s="63"/>
    </row>
    <row r="192" spans="1:9" ht="96" x14ac:dyDescent="0.2">
      <c r="A192" s="4">
        <v>137</v>
      </c>
      <c r="B192" s="48" t="s">
        <v>1349</v>
      </c>
      <c r="C192" s="80">
        <v>24840</v>
      </c>
      <c r="D192" s="64">
        <v>24840</v>
      </c>
      <c r="E192" s="64">
        <f t="shared" si="29"/>
        <v>0</v>
      </c>
      <c r="F192" s="65">
        <v>44270</v>
      </c>
      <c r="G192" s="47" t="s">
        <v>1354</v>
      </c>
      <c r="H192" s="48" t="s">
        <v>608</v>
      </c>
      <c r="I192" s="63"/>
    </row>
    <row r="193" spans="1:9" ht="96" x14ac:dyDescent="0.2">
      <c r="A193" s="4">
        <v>138</v>
      </c>
      <c r="B193" s="48" t="s">
        <v>1350</v>
      </c>
      <c r="C193" s="80">
        <v>24840</v>
      </c>
      <c r="D193" s="64">
        <v>24840</v>
      </c>
      <c r="E193" s="64">
        <f t="shared" si="29"/>
        <v>0</v>
      </c>
      <c r="F193" s="65">
        <v>44270</v>
      </c>
      <c r="G193" s="47" t="s">
        <v>1354</v>
      </c>
      <c r="H193" s="48" t="s">
        <v>608</v>
      </c>
      <c r="I193" s="63"/>
    </row>
    <row r="194" spans="1:9" ht="96" x14ac:dyDescent="0.2">
      <c r="A194" s="4">
        <v>139</v>
      </c>
      <c r="B194" s="48" t="s">
        <v>1351</v>
      </c>
      <c r="C194" s="80">
        <v>24840</v>
      </c>
      <c r="D194" s="64">
        <v>24840</v>
      </c>
      <c r="E194" s="64">
        <f t="shared" si="29"/>
        <v>0</v>
      </c>
      <c r="F194" s="65">
        <v>44270</v>
      </c>
      <c r="G194" s="47" t="s">
        <v>1354</v>
      </c>
      <c r="H194" s="48" t="s">
        <v>608</v>
      </c>
      <c r="I194" s="63"/>
    </row>
    <row r="195" spans="1:9" ht="96" x14ac:dyDescent="0.2">
      <c r="A195" s="4">
        <v>140</v>
      </c>
      <c r="B195" s="48" t="s">
        <v>1352</v>
      </c>
      <c r="C195" s="80">
        <v>42990</v>
      </c>
      <c r="D195" s="64">
        <v>42990</v>
      </c>
      <c r="E195" s="64">
        <f t="shared" si="29"/>
        <v>0</v>
      </c>
      <c r="F195" s="65">
        <v>44270</v>
      </c>
      <c r="G195" s="47" t="s">
        <v>1354</v>
      </c>
      <c r="H195" s="48" t="s">
        <v>608</v>
      </c>
      <c r="I195" s="63"/>
    </row>
    <row r="196" spans="1:9" ht="96" x14ac:dyDescent="0.2">
      <c r="A196" s="4">
        <v>141</v>
      </c>
      <c r="B196" s="48" t="s">
        <v>1353</v>
      </c>
      <c r="C196" s="80">
        <v>28990</v>
      </c>
      <c r="D196" s="64">
        <v>28990</v>
      </c>
      <c r="E196" s="64">
        <f t="shared" ref="E196:E199" si="31">C196-D196</f>
        <v>0</v>
      </c>
      <c r="F196" s="65">
        <v>44270</v>
      </c>
      <c r="G196" s="47" t="s">
        <v>1354</v>
      </c>
      <c r="H196" s="48" t="s">
        <v>608</v>
      </c>
      <c r="I196" s="63"/>
    </row>
    <row r="197" spans="1:9" ht="108" x14ac:dyDescent="0.2">
      <c r="A197" s="4">
        <v>142</v>
      </c>
      <c r="B197" s="48" t="s">
        <v>1492</v>
      </c>
      <c r="C197" s="67">
        <v>33291</v>
      </c>
      <c r="D197" s="67">
        <v>33291</v>
      </c>
      <c r="E197" s="64">
        <f t="shared" si="31"/>
        <v>0</v>
      </c>
      <c r="F197" s="65">
        <v>45105</v>
      </c>
      <c r="G197" s="45" t="s">
        <v>1493</v>
      </c>
      <c r="H197" s="48" t="s">
        <v>608</v>
      </c>
      <c r="I197" s="63"/>
    </row>
    <row r="198" spans="1:9" ht="108" x14ac:dyDescent="0.2">
      <c r="A198" s="4">
        <v>143</v>
      </c>
      <c r="B198" s="48" t="s">
        <v>1495</v>
      </c>
      <c r="C198" s="67">
        <v>17091</v>
      </c>
      <c r="D198" s="67">
        <v>17091</v>
      </c>
      <c r="E198" s="64">
        <f t="shared" si="31"/>
        <v>0</v>
      </c>
      <c r="F198" s="65">
        <v>45105</v>
      </c>
      <c r="G198" s="45" t="s">
        <v>1493</v>
      </c>
      <c r="H198" s="48" t="s">
        <v>608</v>
      </c>
      <c r="I198" s="63"/>
    </row>
    <row r="199" spans="1:9" x14ac:dyDescent="0.2">
      <c r="B199" s="220" t="s">
        <v>1514</v>
      </c>
      <c r="C199" s="220">
        <f>SUM(C188:C198)</f>
        <v>365145.8</v>
      </c>
      <c r="D199" s="220">
        <f>SUM(D188:D198)</f>
        <v>365145.8</v>
      </c>
      <c r="E199" s="85">
        <f t="shared" si="31"/>
        <v>0</v>
      </c>
      <c r="F199" s="65"/>
      <c r="G199" s="47"/>
      <c r="H199" s="48"/>
      <c r="I199" s="63"/>
    </row>
    <row r="200" spans="1:9" x14ac:dyDescent="0.2">
      <c r="B200" s="442" t="s">
        <v>1560</v>
      </c>
      <c r="C200" s="435"/>
      <c r="D200" s="435"/>
      <c r="E200" s="435"/>
      <c r="F200" s="435"/>
      <c r="G200" s="435"/>
      <c r="H200" s="435"/>
      <c r="I200" s="436"/>
    </row>
    <row r="201" spans="1:9" ht="96" x14ac:dyDescent="0.2">
      <c r="A201" s="4">
        <v>144</v>
      </c>
      <c r="B201" s="48" t="s">
        <v>1357</v>
      </c>
      <c r="C201" s="80">
        <v>59966.6</v>
      </c>
      <c r="D201" s="64">
        <v>59966.6</v>
      </c>
      <c r="E201" s="64">
        <f t="shared" si="29"/>
        <v>0</v>
      </c>
      <c r="F201" s="65">
        <v>44411</v>
      </c>
      <c r="G201" s="47" t="s">
        <v>1355</v>
      </c>
      <c r="H201" s="48" t="s">
        <v>608</v>
      </c>
      <c r="I201" s="63"/>
    </row>
    <row r="202" spans="1:9" x14ac:dyDescent="0.2">
      <c r="B202" s="220" t="s">
        <v>1514</v>
      </c>
      <c r="C202" s="220">
        <f>SUM(C201)</f>
        <v>59966.6</v>
      </c>
      <c r="D202" s="220">
        <f>SUM(D201)</f>
        <v>59966.6</v>
      </c>
      <c r="E202" s="85">
        <f t="shared" si="29"/>
        <v>0</v>
      </c>
      <c r="F202" s="196"/>
      <c r="G202" s="185"/>
      <c r="H202" s="182"/>
      <c r="I202" s="63"/>
    </row>
    <row r="203" spans="1:9" ht="22.5" customHeight="1" x14ac:dyDescent="0.25">
      <c r="B203" s="206" t="s">
        <v>1520</v>
      </c>
      <c r="C203" s="222">
        <f>C128+C131+C134+C137+C145+C149+C160+C166+C177+C186+C199+C202</f>
        <v>4149072.09</v>
      </c>
      <c r="D203" s="222">
        <f>D128+D131+D134+D137+D145+D149+D160+D166+D177+D186+D199+D202</f>
        <v>2834658.96</v>
      </c>
      <c r="E203" s="222">
        <f>C203-D203</f>
        <v>1314413.1299999999</v>
      </c>
      <c r="F203" s="72"/>
      <c r="G203" s="79"/>
      <c r="H203" s="79"/>
      <c r="I203" s="79"/>
    </row>
    <row r="204" spans="1:9" s="198" customFormat="1" x14ac:dyDescent="0.2">
      <c r="B204" s="415" t="s">
        <v>243</v>
      </c>
      <c r="C204" s="415"/>
      <c r="D204" s="415"/>
      <c r="E204" s="415"/>
      <c r="F204" s="415"/>
      <c r="G204" s="415"/>
      <c r="H204" s="415"/>
      <c r="I204" s="415"/>
    </row>
    <row r="205" spans="1:9" x14ac:dyDescent="0.2">
      <c r="B205" s="453" t="s">
        <v>1561</v>
      </c>
      <c r="C205" s="454"/>
      <c r="D205" s="454"/>
      <c r="E205" s="454"/>
      <c r="F205" s="454"/>
      <c r="G205" s="454"/>
      <c r="H205" s="454"/>
      <c r="I205" s="455"/>
    </row>
    <row r="206" spans="1:9" ht="48" x14ac:dyDescent="0.2">
      <c r="A206" s="4">
        <v>145</v>
      </c>
      <c r="B206" s="48" t="s">
        <v>947</v>
      </c>
      <c r="C206" s="67">
        <v>795900</v>
      </c>
      <c r="D206" s="67">
        <v>795900</v>
      </c>
      <c r="E206" s="64">
        <f t="shared" ref="E206:E219" si="32">C206-D206</f>
        <v>0</v>
      </c>
      <c r="F206" s="65">
        <v>43255</v>
      </c>
      <c r="G206" s="45" t="s">
        <v>949</v>
      </c>
      <c r="H206" s="48" t="s">
        <v>608</v>
      </c>
      <c r="I206" s="69"/>
    </row>
    <row r="207" spans="1:9" ht="48" x14ac:dyDescent="0.2">
      <c r="A207" s="4">
        <v>146</v>
      </c>
      <c r="B207" s="48" t="s">
        <v>1159</v>
      </c>
      <c r="C207" s="67">
        <v>671326.67</v>
      </c>
      <c r="D207" s="67">
        <v>671326.67</v>
      </c>
      <c r="E207" s="64">
        <f t="shared" si="32"/>
        <v>0</v>
      </c>
      <c r="F207" s="65">
        <v>43121</v>
      </c>
      <c r="G207" s="45" t="s">
        <v>1160</v>
      </c>
      <c r="H207" s="48" t="s">
        <v>608</v>
      </c>
      <c r="I207" s="69"/>
    </row>
    <row r="208" spans="1:9" ht="96" x14ac:dyDescent="0.2">
      <c r="A208" s="4">
        <v>147</v>
      </c>
      <c r="B208" s="48" t="s">
        <v>1330</v>
      </c>
      <c r="C208" s="67">
        <v>498000</v>
      </c>
      <c r="D208" s="67">
        <v>422479.2</v>
      </c>
      <c r="E208" s="64">
        <f t="shared" si="32"/>
        <v>75520.799999999988</v>
      </c>
      <c r="F208" s="65">
        <v>44270</v>
      </c>
      <c r="G208" s="45" t="s">
        <v>1328</v>
      </c>
      <c r="H208" s="48" t="s">
        <v>608</v>
      </c>
      <c r="I208" s="69"/>
    </row>
    <row r="209" spans="1:9" ht="96" x14ac:dyDescent="0.2">
      <c r="A209" s="4">
        <v>148</v>
      </c>
      <c r="B209" s="48" t="s">
        <v>1331</v>
      </c>
      <c r="C209" s="67">
        <v>145000</v>
      </c>
      <c r="D209" s="67">
        <v>145000</v>
      </c>
      <c r="E209" s="64">
        <f t="shared" si="32"/>
        <v>0</v>
      </c>
      <c r="F209" s="65">
        <v>44270</v>
      </c>
      <c r="G209" s="45" t="s">
        <v>1328</v>
      </c>
      <c r="H209" s="48" t="s">
        <v>608</v>
      </c>
      <c r="I209" s="69"/>
    </row>
    <row r="210" spans="1:9" ht="96" x14ac:dyDescent="0.2">
      <c r="A210" s="4">
        <v>149</v>
      </c>
      <c r="B210" s="48" t="s">
        <v>1332</v>
      </c>
      <c r="C210" s="67">
        <v>18852.12</v>
      </c>
      <c r="D210" s="67">
        <v>18852.12</v>
      </c>
      <c r="E210" s="64">
        <f t="shared" si="32"/>
        <v>0</v>
      </c>
      <c r="F210" s="65">
        <v>44411</v>
      </c>
      <c r="G210" s="45" t="s">
        <v>1333</v>
      </c>
      <c r="H210" s="48" t="s">
        <v>608</v>
      </c>
      <c r="I210" s="69"/>
    </row>
    <row r="211" spans="1:9" ht="96" x14ac:dyDescent="0.2">
      <c r="A211" s="4">
        <v>150</v>
      </c>
      <c r="B211" s="48" t="s">
        <v>1334</v>
      </c>
      <c r="C211" s="67">
        <v>276000</v>
      </c>
      <c r="D211" s="67">
        <v>177899.86</v>
      </c>
      <c r="E211" s="64">
        <f t="shared" si="32"/>
        <v>98100.140000000014</v>
      </c>
      <c r="F211" s="65">
        <v>44411</v>
      </c>
      <c r="G211" s="45" t="s">
        <v>1333</v>
      </c>
      <c r="H211" s="48" t="s">
        <v>608</v>
      </c>
      <c r="I211" s="69"/>
    </row>
    <row r="212" spans="1:9" ht="96" x14ac:dyDescent="0.2">
      <c r="A212" s="4">
        <v>151</v>
      </c>
      <c r="B212" s="48" t="s">
        <v>1335</v>
      </c>
      <c r="C212" s="67">
        <v>2113650</v>
      </c>
      <c r="D212" s="67">
        <v>1403842.02</v>
      </c>
      <c r="E212" s="64">
        <f t="shared" si="32"/>
        <v>709807.98</v>
      </c>
      <c r="F212" s="65">
        <v>44411</v>
      </c>
      <c r="G212" s="45" t="s">
        <v>1333</v>
      </c>
      <c r="H212" s="48" t="s">
        <v>608</v>
      </c>
      <c r="I212" s="69"/>
    </row>
    <row r="213" spans="1:9" ht="96" x14ac:dyDescent="0.2">
      <c r="A213" s="4">
        <v>152</v>
      </c>
      <c r="B213" s="48" t="s">
        <v>1336</v>
      </c>
      <c r="C213" s="67">
        <v>810000</v>
      </c>
      <c r="D213" s="67">
        <v>810000</v>
      </c>
      <c r="E213" s="64">
        <f t="shared" si="32"/>
        <v>0</v>
      </c>
      <c r="F213" s="65">
        <v>44411</v>
      </c>
      <c r="G213" s="45" t="s">
        <v>1333</v>
      </c>
      <c r="H213" s="48" t="s">
        <v>608</v>
      </c>
      <c r="I213" s="69"/>
    </row>
    <row r="214" spans="1:9" ht="72" x14ac:dyDescent="0.2">
      <c r="A214" s="4">
        <v>153</v>
      </c>
      <c r="B214" s="48" t="s">
        <v>1337</v>
      </c>
      <c r="C214" s="67">
        <v>568000</v>
      </c>
      <c r="D214" s="67">
        <v>369200.13</v>
      </c>
      <c r="E214" s="64">
        <f t="shared" si="32"/>
        <v>198799.87</v>
      </c>
      <c r="F214" s="65">
        <v>44453</v>
      </c>
      <c r="G214" s="48" t="s">
        <v>1338</v>
      </c>
      <c r="H214" s="48" t="s">
        <v>608</v>
      </c>
      <c r="I214" s="69"/>
    </row>
    <row r="215" spans="1:9" ht="108" x14ac:dyDescent="0.2">
      <c r="A215" s="4">
        <v>154</v>
      </c>
      <c r="B215" s="48" t="s">
        <v>1415</v>
      </c>
      <c r="C215" s="67">
        <v>18852.12</v>
      </c>
      <c r="D215" s="67">
        <v>18852.12</v>
      </c>
      <c r="E215" s="64">
        <f t="shared" si="32"/>
        <v>0</v>
      </c>
      <c r="F215" s="65">
        <v>44795</v>
      </c>
      <c r="G215" s="45" t="s">
        <v>1416</v>
      </c>
      <c r="H215" s="48" t="s">
        <v>608</v>
      </c>
      <c r="I215" s="69"/>
    </row>
    <row r="216" spans="1:9" ht="108" x14ac:dyDescent="0.2">
      <c r="A216" s="4">
        <v>155</v>
      </c>
      <c r="B216" s="48" t="s">
        <v>1417</v>
      </c>
      <c r="C216" s="67">
        <v>18852.12</v>
      </c>
      <c r="D216" s="67">
        <v>18852.12</v>
      </c>
      <c r="E216" s="64">
        <f t="shared" si="32"/>
        <v>0</v>
      </c>
      <c r="F216" s="65">
        <v>44795</v>
      </c>
      <c r="G216" s="45" t="s">
        <v>1416</v>
      </c>
      <c r="H216" s="48" t="s">
        <v>608</v>
      </c>
      <c r="I216" s="69"/>
    </row>
    <row r="217" spans="1:9" ht="108" x14ac:dyDescent="0.2">
      <c r="A217" s="4">
        <v>156</v>
      </c>
      <c r="B217" s="48" t="s">
        <v>1418</v>
      </c>
      <c r="C217" s="67">
        <v>2724417.23</v>
      </c>
      <c r="D217" s="67">
        <v>2659550.2799999998</v>
      </c>
      <c r="E217" s="64">
        <f t="shared" si="32"/>
        <v>64866.950000000186</v>
      </c>
      <c r="F217" s="65">
        <v>44795</v>
      </c>
      <c r="G217" s="45" t="s">
        <v>1419</v>
      </c>
      <c r="H217" s="48" t="s">
        <v>608</v>
      </c>
      <c r="I217" s="69"/>
    </row>
    <row r="218" spans="1:9" ht="108" x14ac:dyDescent="0.2">
      <c r="A218" s="4">
        <v>157</v>
      </c>
      <c r="B218" s="48" t="s">
        <v>1420</v>
      </c>
      <c r="C218" s="67">
        <v>4077900</v>
      </c>
      <c r="D218" s="67">
        <v>2276827.5</v>
      </c>
      <c r="E218" s="64">
        <f t="shared" si="32"/>
        <v>1801072.5</v>
      </c>
      <c r="F218" s="65">
        <v>44795</v>
      </c>
      <c r="G218" s="45" t="s">
        <v>1419</v>
      </c>
      <c r="H218" s="48" t="s">
        <v>608</v>
      </c>
      <c r="I218" s="81"/>
    </row>
    <row r="219" spans="1:9" x14ac:dyDescent="0.2">
      <c r="B219" s="220" t="s">
        <v>1514</v>
      </c>
      <c r="C219" s="220">
        <f>SUM(C206:C218)</f>
        <v>12736750.26</v>
      </c>
      <c r="D219" s="220">
        <f>SUM(D206:D218)</f>
        <v>9788582.0199999996</v>
      </c>
      <c r="E219" s="85">
        <f t="shared" si="32"/>
        <v>2948168.24</v>
      </c>
      <c r="F219" s="65"/>
      <c r="G219" s="45"/>
      <c r="H219" s="48"/>
      <c r="I219" s="81"/>
    </row>
    <row r="220" spans="1:9" x14ac:dyDescent="0.2">
      <c r="B220" s="456" t="s">
        <v>1562</v>
      </c>
      <c r="C220" s="457"/>
      <c r="D220" s="457"/>
      <c r="E220" s="457"/>
      <c r="F220" s="457"/>
      <c r="G220" s="457"/>
      <c r="H220" s="457"/>
      <c r="I220" s="458"/>
    </row>
    <row r="221" spans="1:9" ht="96" x14ac:dyDescent="0.2">
      <c r="A221" s="4">
        <v>158</v>
      </c>
      <c r="B221" s="48" t="s">
        <v>1327</v>
      </c>
      <c r="C221" s="67">
        <v>615000</v>
      </c>
      <c r="D221" s="67">
        <v>615000</v>
      </c>
      <c r="E221" s="64">
        <f t="shared" ref="E221:E223" si="33">C221-D221</f>
        <v>0</v>
      </c>
      <c r="F221" s="65">
        <v>44270</v>
      </c>
      <c r="G221" s="45" t="s">
        <v>1328</v>
      </c>
      <c r="H221" s="48" t="s">
        <v>608</v>
      </c>
      <c r="I221" s="81"/>
    </row>
    <row r="222" spans="1:9" ht="96" x14ac:dyDescent="0.2">
      <c r="A222" s="4">
        <v>159</v>
      </c>
      <c r="B222" s="48" t="s">
        <v>1329</v>
      </c>
      <c r="C222" s="67">
        <v>1419000</v>
      </c>
      <c r="D222" s="67">
        <v>875050.1</v>
      </c>
      <c r="E222" s="64">
        <f t="shared" si="33"/>
        <v>543949.9</v>
      </c>
      <c r="F222" s="65">
        <v>44270</v>
      </c>
      <c r="G222" s="45" t="s">
        <v>1328</v>
      </c>
      <c r="H222" s="48" t="s">
        <v>608</v>
      </c>
      <c r="I222" s="81"/>
    </row>
    <row r="223" spans="1:9" ht="117" customHeight="1" x14ac:dyDescent="0.2">
      <c r="A223" s="4">
        <v>160</v>
      </c>
      <c r="B223" s="48" t="s">
        <v>1563</v>
      </c>
      <c r="C223" s="67">
        <v>1926201.25</v>
      </c>
      <c r="D223" s="67">
        <v>192620.16</v>
      </c>
      <c r="E223" s="64">
        <f t="shared" si="33"/>
        <v>1733581.09</v>
      </c>
      <c r="F223" s="65">
        <v>45105</v>
      </c>
      <c r="G223" s="45" t="s">
        <v>1496</v>
      </c>
      <c r="H223" s="48" t="s">
        <v>608</v>
      </c>
      <c r="I223" s="81"/>
    </row>
    <row r="224" spans="1:9" ht="50.25" customHeight="1" x14ac:dyDescent="0.2">
      <c r="A224" s="4">
        <v>161</v>
      </c>
      <c r="B224" s="48" t="s">
        <v>1564</v>
      </c>
      <c r="C224" s="67">
        <v>3070000</v>
      </c>
      <c r="D224" s="67">
        <v>25583.33</v>
      </c>
      <c r="E224" s="64">
        <f>C224-D224</f>
        <v>3044416.67</v>
      </c>
      <c r="F224" s="65">
        <v>45614</v>
      </c>
      <c r="G224" s="45" t="s">
        <v>1565</v>
      </c>
      <c r="H224" s="48" t="s">
        <v>608</v>
      </c>
      <c r="I224" s="81"/>
    </row>
    <row r="225" spans="1:9" ht="14.25" customHeight="1" x14ac:dyDescent="0.2">
      <c r="B225" s="220" t="s">
        <v>1514</v>
      </c>
      <c r="C225" s="220">
        <f>SUM(C221:C224)</f>
        <v>7030201.25</v>
      </c>
      <c r="D225" s="220">
        <f>SUM(D221:D224)</f>
        <v>1708253.59</v>
      </c>
      <c r="E225" s="85">
        <f t="shared" ref="E225" si="34">C225-D225</f>
        <v>5321947.66</v>
      </c>
      <c r="F225" s="196"/>
      <c r="G225" s="45"/>
      <c r="H225" s="48"/>
      <c r="I225" s="81"/>
    </row>
    <row r="226" spans="1:9" ht="20.25" customHeight="1" x14ac:dyDescent="0.25">
      <c r="B226" s="206" t="s">
        <v>1566</v>
      </c>
      <c r="C226" s="222">
        <f>C225+C219</f>
        <v>19766951.509999998</v>
      </c>
      <c r="D226" s="222">
        <f>D225+D219</f>
        <v>11496835.609999999</v>
      </c>
      <c r="E226" s="222">
        <f>E225+E219</f>
        <v>8270115.9000000004</v>
      </c>
      <c r="F226" s="223"/>
      <c r="G226" s="48"/>
      <c r="H226" s="48"/>
      <c r="I226" s="82"/>
    </row>
    <row r="227" spans="1:9" s="198" customFormat="1" x14ac:dyDescent="0.2">
      <c r="B227" s="416" t="s">
        <v>244</v>
      </c>
      <c r="C227" s="417"/>
      <c r="D227" s="417"/>
      <c r="E227" s="417"/>
      <c r="F227" s="417"/>
      <c r="G227" s="417"/>
      <c r="H227" s="417"/>
      <c r="I227" s="417"/>
    </row>
    <row r="228" spans="1:9" s="198" customFormat="1" ht="24" customHeight="1" x14ac:dyDescent="0.2">
      <c r="A228" s="68"/>
      <c r="B228" s="439" t="s">
        <v>1567</v>
      </c>
      <c r="C228" s="459"/>
      <c r="D228" s="459"/>
      <c r="E228" s="459"/>
      <c r="F228" s="459"/>
      <c r="G228" s="459"/>
      <c r="H228" s="459"/>
      <c r="I228" s="460"/>
    </row>
    <row r="229" spans="1:9" s="198" customFormat="1" ht="48" x14ac:dyDescent="0.2">
      <c r="A229" s="68">
        <v>162</v>
      </c>
      <c r="B229" s="48" t="s">
        <v>33</v>
      </c>
      <c r="C229" s="67">
        <v>6000</v>
      </c>
      <c r="D229" s="67">
        <v>6000</v>
      </c>
      <c r="E229" s="64">
        <f>C229-D229</f>
        <v>0</v>
      </c>
      <c r="F229" s="65">
        <v>41254</v>
      </c>
      <c r="G229" s="45" t="s">
        <v>710</v>
      </c>
      <c r="H229" s="48" t="s">
        <v>608</v>
      </c>
      <c r="I229" s="221"/>
    </row>
    <row r="230" spans="1:9" s="198" customFormat="1" ht="48" x14ac:dyDescent="0.2">
      <c r="A230" s="68">
        <v>163</v>
      </c>
      <c r="B230" s="63" t="s">
        <v>33</v>
      </c>
      <c r="C230" s="64">
        <v>6000</v>
      </c>
      <c r="D230" s="64">
        <v>6000</v>
      </c>
      <c r="E230" s="64">
        <f t="shared" ref="E230:E235" si="35">C230-D230</f>
        <v>0</v>
      </c>
      <c r="F230" s="65">
        <v>41254</v>
      </c>
      <c r="G230" s="45" t="s">
        <v>710</v>
      </c>
      <c r="H230" s="48" t="s">
        <v>608</v>
      </c>
      <c r="I230" s="221"/>
    </row>
    <row r="231" spans="1:9" s="198" customFormat="1" ht="48" x14ac:dyDescent="0.2">
      <c r="A231" s="68">
        <v>164</v>
      </c>
      <c r="B231" s="63" t="s">
        <v>33</v>
      </c>
      <c r="C231" s="64">
        <v>6000</v>
      </c>
      <c r="D231" s="64">
        <v>6000</v>
      </c>
      <c r="E231" s="64">
        <f t="shared" si="35"/>
        <v>0</v>
      </c>
      <c r="F231" s="65">
        <v>41254</v>
      </c>
      <c r="G231" s="45" t="s">
        <v>710</v>
      </c>
      <c r="H231" s="48" t="s">
        <v>608</v>
      </c>
      <c r="I231" s="221"/>
    </row>
    <row r="232" spans="1:9" ht="48" x14ac:dyDescent="0.2">
      <c r="A232" s="68">
        <v>165</v>
      </c>
      <c r="B232" s="63" t="s">
        <v>33</v>
      </c>
      <c r="C232" s="64">
        <v>6000</v>
      </c>
      <c r="D232" s="64">
        <v>6000</v>
      </c>
      <c r="E232" s="64">
        <f t="shared" si="35"/>
        <v>0</v>
      </c>
      <c r="F232" s="65">
        <v>41254</v>
      </c>
      <c r="G232" s="45" t="s">
        <v>710</v>
      </c>
      <c r="H232" s="48" t="s">
        <v>608</v>
      </c>
      <c r="I232" s="79"/>
    </row>
    <row r="233" spans="1:9" ht="48" x14ac:dyDescent="0.2">
      <c r="A233" s="68">
        <v>166</v>
      </c>
      <c r="B233" s="63" t="s">
        <v>34</v>
      </c>
      <c r="C233" s="64">
        <v>5350</v>
      </c>
      <c r="D233" s="64">
        <v>5350</v>
      </c>
      <c r="E233" s="64">
        <f t="shared" si="35"/>
        <v>0</v>
      </c>
      <c r="F233" s="65">
        <v>41254</v>
      </c>
      <c r="G233" s="45" t="s">
        <v>710</v>
      </c>
      <c r="H233" s="48" t="s">
        <v>608</v>
      </c>
      <c r="I233" s="83"/>
    </row>
    <row r="234" spans="1:9" ht="48" x14ac:dyDescent="0.2">
      <c r="A234" s="68">
        <v>167</v>
      </c>
      <c r="B234" s="63" t="s">
        <v>588</v>
      </c>
      <c r="C234" s="64">
        <v>4550</v>
      </c>
      <c r="D234" s="64">
        <v>4550</v>
      </c>
      <c r="E234" s="64">
        <f t="shared" si="35"/>
        <v>0</v>
      </c>
      <c r="F234" s="65">
        <v>41249</v>
      </c>
      <c r="G234" s="45" t="s">
        <v>708</v>
      </c>
      <c r="H234" s="48" t="s">
        <v>608</v>
      </c>
      <c r="I234" s="79"/>
    </row>
    <row r="235" spans="1:9" x14ac:dyDescent="0.2">
      <c r="B235" s="220" t="s">
        <v>1514</v>
      </c>
      <c r="C235" s="220">
        <f>SUM(C229:C234)</f>
        <v>33900</v>
      </c>
      <c r="D235" s="220">
        <f>SUM(D229:D234)</f>
        <v>33900</v>
      </c>
      <c r="E235" s="85">
        <f t="shared" si="35"/>
        <v>0</v>
      </c>
      <c r="F235" s="65"/>
      <c r="G235" s="45"/>
      <c r="H235" s="48"/>
      <c r="I235" s="79"/>
    </row>
    <row r="236" spans="1:9" ht="21.75" customHeight="1" x14ac:dyDescent="0.2">
      <c r="B236" s="450" t="s">
        <v>1568</v>
      </c>
      <c r="C236" s="451"/>
      <c r="D236" s="451"/>
      <c r="E236" s="451"/>
      <c r="F236" s="451"/>
      <c r="G236" s="451"/>
      <c r="H236" s="451"/>
      <c r="I236" s="452"/>
    </row>
    <row r="237" spans="1:9" ht="48" x14ac:dyDescent="0.2">
      <c r="A237" s="4">
        <v>168</v>
      </c>
      <c r="B237" s="48" t="s">
        <v>1183</v>
      </c>
      <c r="C237" s="67">
        <v>12670.6</v>
      </c>
      <c r="D237" s="67">
        <v>12670.6</v>
      </c>
      <c r="E237" s="64">
        <f t="shared" ref="E237:E242" si="36">C237-D237</f>
        <v>0</v>
      </c>
      <c r="F237" s="65">
        <v>44186</v>
      </c>
      <c r="G237" s="45" t="s">
        <v>1184</v>
      </c>
      <c r="H237" s="48" t="s">
        <v>608</v>
      </c>
      <c r="I237" s="79"/>
    </row>
    <row r="238" spans="1:9" ht="48" x14ac:dyDescent="0.2">
      <c r="A238" s="4">
        <v>169</v>
      </c>
      <c r="B238" s="48" t="s">
        <v>1183</v>
      </c>
      <c r="C238" s="67">
        <v>12670.6</v>
      </c>
      <c r="D238" s="67">
        <v>12670.6</v>
      </c>
      <c r="E238" s="64">
        <f t="shared" si="36"/>
        <v>0</v>
      </c>
      <c r="F238" s="65">
        <v>44186</v>
      </c>
      <c r="G238" s="45" t="s">
        <v>1184</v>
      </c>
      <c r="H238" s="48" t="s">
        <v>608</v>
      </c>
      <c r="I238" s="79"/>
    </row>
    <row r="239" spans="1:9" ht="48" x14ac:dyDescent="0.2">
      <c r="A239" s="4">
        <v>170</v>
      </c>
      <c r="B239" s="48" t="s">
        <v>1183</v>
      </c>
      <c r="C239" s="67">
        <v>12670.6</v>
      </c>
      <c r="D239" s="67">
        <v>12670.6</v>
      </c>
      <c r="E239" s="64">
        <f t="shared" si="36"/>
        <v>0</v>
      </c>
      <c r="F239" s="65">
        <v>44186</v>
      </c>
      <c r="G239" s="45" t="s">
        <v>1184</v>
      </c>
      <c r="H239" s="48" t="s">
        <v>608</v>
      </c>
      <c r="I239" s="79"/>
    </row>
    <row r="240" spans="1:9" ht="48" x14ac:dyDescent="0.2">
      <c r="A240" s="4">
        <v>171</v>
      </c>
      <c r="B240" s="48" t="s">
        <v>1183</v>
      </c>
      <c r="C240" s="67">
        <v>12670.6</v>
      </c>
      <c r="D240" s="67">
        <v>12670.6</v>
      </c>
      <c r="E240" s="64">
        <f t="shared" si="36"/>
        <v>0</v>
      </c>
      <c r="F240" s="65">
        <v>44186</v>
      </c>
      <c r="G240" s="45" t="s">
        <v>1184</v>
      </c>
      <c r="H240" s="48" t="s">
        <v>608</v>
      </c>
      <c r="I240" s="79"/>
    </row>
    <row r="241" spans="1:9" ht="48" x14ac:dyDescent="0.2">
      <c r="A241" s="4">
        <v>172</v>
      </c>
      <c r="B241" s="48" t="s">
        <v>1183</v>
      </c>
      <c r="C241" s="67">
        <v>12670.6</v>
      </c>
      <c r="D241" s="67">
        <v>12670.6</v>
      </c>
      <c r="E241" s="64">
        <f t="shared" si="36"/>
        <v>0</v>
      </c>
      <c r="F241" s="65">
        <v>44186</v>
      </c>
      <c r="G241" s="45" t="s">
        <v>1184</v>
      </c>
      <c r="H241" s="48" t="s">
        <v>608</v>
      </c>
      <c r="I241" s="79"/>
    </row>
    <row r="242" spans="1:9" x14ac:dyDescent="0.2">
      <c r="B242" s="220" t="s">
        <v>1514</v>
      </c>
      <c r="C242" s="220">
        <f>SUM(C237:C241)</f>
        <v>63353</v>
      </c>
      <c r="D242" s="220">
        <f>SUM(D237:D241)</f>
        <v>63353</v>
      </c>
      <c r="E242" s="85">
        <f t="shared" si="36"/>
        <v>0</v>
      </c>
      <c r="F242" s="65"/>
      <c r="G242" s="45"/>
      <c r="H242" s="48"/>
      <c r="I242" s="79"/>
    </row>
    <row r="243" spans="1:9" x14ac:dyDescent="0.2">
      <c r="B243" s="450" t="s">
        <v>1569</v>
      </c>
      <c r="C243" s="451"/>
      <c r="D243" s="451"/>
      <c r="E243" s="451"/>
      <c r="F243" s="451"/>
      <c r="G243" s="451"/>
      <c r="H243" s="451"/>
      <c r="I243" s="452"/>
    </row>
    <row r="244" spans="1:9" ht="48" x14ac:dyDescent="0.2">
      <c r="A244" s="4">
        <v>173</v>
      </c>
      <c r="B244" s="48" t="s">
        <v>1179</v>
      </c>
      <c r="C244" s="67">
        <v>10592</v>
      </c>
      <c r="D244" s="67">
        <v>10592</v>
      </c>
      <c r="E244" s="64">
        <f t="shared" ref="E244:E246" si="37">C244-D244</f>
        <v>0</v>
      </c>
      <c r="F244" s="65">
        <v>44190</v>
      </c>
      <c r="G244" s="45" t="s">
        <v>1180</v>
      </c>
      <c r="H244" s="48"/>
      <c r="I244" s="79"/>
    </row>
    <row r="245" spans="1:9" ht="132" x14ac:dyDescent="0.2">
      <c r="A245" s="4">
        <v>174</v>
      </c>
      <c r="B245" s="48" t="s">
        <v>1424</v>
      </c>
      <c r="C245" s="67">
        <v>20240</v>
      </c>
      <c r="D245" s="67">
        <v>20240</v>
      </c>
      <c r="E245" s="64">
        <f t="shared" si="37"/>
        <v>0</v>
      </c>
      <c r="F245" s="65">
        <v>44915</v>
      </c>
      <c r="G245" s="45" t="s">
        <v>1425</v>
      </c>
      <c r="H245" s="48"/>
      <c r="I245" s="79"/>
    </row>
    <row r="246" spans="1:9" x14ac:dyDescent="0.2">
      <c r="B246" s="220" t="s">
        <v>1514</v>
      </c>
      <c r="C246" s="220">
        <f>SUM(C244:C245)</f>
        <v>30832</v>
      </c>
      <c r="D246" s="220">
        <f>SUM(D244:D245)</f>
        <v>30832</v>
      </c>
      <c r="E246" s="85">
        <f t="shared" si="37"/>
        <v>0</v>
      </c>
      <c r="F246" s="65"/>
      <c r="G246" s="45"/>
      <c r="H246" s="48"/>
      <c r="I246" s="79"/>
    </row>
    <row r="247" spans="1:9" x14ac:dyDescent="0.2">
      <c r="B247" s="450"/>
      <c r="C247" s="451"/>
      <c r="D247" s="451"/>
      <c r="E247" s="451"/>
      <c r="F247" s="451"/>
      <c r="G247" s="451"/>
      <c r="H247" s="451"/>
      <c r="I247" s="452"/>
    </row>
    <row r="248" spans="1:9" ht="48" x14ac:dyDescent="0.2">
      <c r="A248" s="4">
        <v>175</v>
      </c>
      <c r="B248" s="63" t="s">
        <v>36</v>
      </c>
      <c r="C248" s="64">
        <v>4000</v>
      </c>
      <c r="D248" s="64">
        <v>4000</v>
      </c>
      <c r="E248" s="64">
        <f t="shared" ref="E248:E254" si="38">C248-D248</f>
        <v>0</v>
      </c>
      <c r="F248" s="65">
        <v>41249</v>
      </c>
      <c r="G248" s="45" t="s">
        <v>708</v>
      </c>
      <c r="H248" s="48" t="s">
        <v>608</v>
      </c>
      <c r="I248" s="79"/>
    </row>
    <row r="249" spans="1:9" ht="48" x14ac:dyDescent="0.2">
      <c r="A249" s="4">
        <v>176</v>
      </c>
      <c r="B249" s="63" t="s">
        <v>35</v>
      </c>
      <c r="C249" s="64">
        <v>4000</v>
      </c>
      <c r="D249" s="64">
        <v>4000</v>
      </c>
      <c r="E249" s="64">
        <f t="shared" si="38"/>
        <v>0</v>
      </c>
      <c r="F249" s="65">
        <v>41249</v>
      </c>
      <c r="G249" s="45" t="s">
        <v>708</v>
      </c>
      <c r="H249" s="48" t="s">
        <v>608</v>
      </c>
      <c r="I249" s="79"/>
    </row>
    <row r="250" spans="1:9" ht="48" x14ac:dyDescent="0.2">
      <c r="A250" s="4">
        <v>177</v>
      </c>
      <c r="B250" s="63" t="s">
        <v>35</v>
      </c>
      <c r="C250" s="64">
        <v>4000</v>
      </c>
      <c r="D250" s="64">
        <v>4000</v>
      </c>
      <c r="E250" s="64">
        <f t="shared" si="38"/>
        <v>0</v>
      </c>
      <c r="F250" s="65">
        <v>41249</v>
      </c>
      <c r="G250" s="45" t="s">
        <v>708</v>
      </c>
      <c r="H250" s="48" t="s">
        <v>608</v>
      </c>
      <c r="I250" s="79"/>
    </row>
    <row r="251" spans="1:9" ht="48" x14ac:dyDescent="0.2">
      <c r="A251" s="4">
        <v>178</v>
      </c>
      <c r="B251" s="48" t="s">
        <v>1024</v>
      </c>
      <c r="C251" s="64">
        <v>12530.83</v>
      </c>
      <c r="D251" s="64">
        <v>12530.83</v>
      </c>
      <c r="E251" s="64">
        <f t="shared" si="38"/>
        <v>0</v>
      </c>
      <c r="F251" s="65">
        <v>43536</v>
      </c>
      <c r="G251" s="45" t="s">
        <v>1041</v>
      </c>
      <c r="H251" s="48" t="s">
        <v>608</v>
      </c>
      <c r="I251" s="79"/>
    </row>
    <row r="252" spans="1:9" ht="48" x14ac:dyDescent="0.2">
      <c r="A252" s="4">
        <v>179</v>
      </c>
      <c r="B252" s="48" t="s">
        <v>1025</v>
      </c>
      <c r="C252" s="64">
        <v>13680</v>
      </c>
      <c r="D252" s="64">
        <v>13680</v>
      </c>
      <c r="E252" s="64">
        <f t="shared" si="38"/>
        <v>0</v>
      </c>
      <c r="F252" s="65">
        <v>43606</v>
      </c>
      <c r="G252" s="45" t="s">
        <v>1042</v>
      </c>
      <c r="H252" s="48" t="s">
        <v>608</v>
      </c>
      <c r="I252" s="79"/>
    </row>
    <row r="253" spans="1:9" ht="48" x14ac:dyDescent="0.2">
      <c r="A253" s="4">
        <v>180</v>
      </c>
      <c r="B253" s="48" t="s">
        <v>1185</v>
      </c>
      <c r="C253" s="64">
        <v>11124</v>
      </c>
      <c r="D253" s="64">
        <v>11124</v>
      </c>
      <c r="E253" s="64">
        <f t="shared" si="38"/>
        <v>0</v>
      </c>
      <c r="F253" s="65">
        <v>44186</v>
      </c>
      <c r="G253" s="45" t="s">
        <v>1186</v>
      </c>
      <c r="H253" s="48" t="s">
        <v>608</v>
      </c>
      <c r="I253" s="79"/>
    </row>
    <row r="254" spans="1:9" x14ac:dyDescent="0.2">
      <c r="B254" s="220" t="s">
        <v>1514</v>
      </c>
      <c r="C254" s="220">
        <f>SUM(C248:C253)</f>
        <v>49334.83</v>
      </c>
      <c r="D254" s="220">
        <f>SUM(D248:D253)</f>
        <v>49334.83</v>
      </c>
      <c r="E254" s="85">
        <f t="shared" si="38"/>
        <v>0</v>
      </c>
      <c r="F254" s="65"/>
      <c r="G254" s="45"/>
      <c r="H254" s="48"/>
      <c r="I254" s="79"/>
    </row>
    <row r="255" spans="1:9" ht="13.9" hidden="1" customHeight="1" x14ac:dyDescent="0.2">
      <c r="B255" s="48"/>
      <c r="C255" s="64"/>
      <c r="D255" s="64"/>
      <c r="E255" s="64"/>
      <c r="F255" s="65"/>
      <c r="G255" s="45"/>
      <c r="H255" s="48"/>
      <c r="I255" s="79"/>
    </row>
    <row r="256" spans="1:9" ht="18.75" customHeight="1" x14ac:dyDescent="0.2">
      <c r="B256" s="84" t="s">
        <v>1521</v>
      </c>
      <c r="C256" s="85">
        <f>C254+C246+C242+C235</f>
        <v>177419.83000000002</v>
      </c>
      <c r="D256" s="85">
        <f>D254+D246+D242+D235</f>
        <v>177419.83000000002</v>
      </c>
      <c r="E256" s="85">
        <f>SUM(E232:E255)</f>
        <v>0</v>
      </c>
      <c r="F256" s="74"/>
      <c r="G256" s="45"/>
      <c r="H256" s="79"/>
      <c r="I256" s="79"/>
    </row>
    <row r="257" spans="1:9" ht="17.25" customHeight="1" x14ac:dyDescent="0.2">
      <c r="B257" s="84" t="s">
        <v>1372</v>
      </c>
      <c r="C257" s="86">
        <f>C203+C226+C256</f>
        <v>24093443.429999996</v>
      </c>
      <c r="D257" s="86">
        <f>D203+D226+D256</f>
        <v>14508914.4</v>
      </c>
      <c r="E257" s="86">
        <f>E203+E226+E256</f>
        <v>9584529.0300000012</v>
      </c>
      <c r="F257" s="74"/>
      <c r="G257" s="79"/>
      <c r="H257" s="79"/>
      <c r="I257" s="79"/>
    </row>
    <row r="258" spans="1:9" s="199" customFormat="1" ht="32.450000000000003" customHeight="1" x14ac:dyDescent="0.2">
      <c r="B258" s="419" t="s">
        <v>1405</v>
      </c>
      <c r="C258" s="419"/>
      <c r="D258" s="419"/>
      <c r="E258" s="419"/>
      <c r="F258" s="419"/>
      <c r="G258" s="419"/>
      <c r="H258" s="419"/>
      <c r="I258" s="419"/>
    </row>
    <row r="259" spans="1:9" ht="36" customHeight="1" x14ac:dyDescent="0.2">
      <c r="A259" s="68"/>
      <c r="B259" s="420" t="s">
        <v>10</v>
      </c>
      <c r="C259" s="317" t="s">
        <v>11</v>
      </c>
      <c r="D259" s="317"/>
      <c r="E259" s="317"/>
      <c r="F259" s="424" t="s">
        <v>12</v>
      </c>
      <c r="G259" s="317" t="s">
        <v>13</v>
      </c>
      <c r="H259" s="317" t="s">
        <v>14</v>
      </c>
      <c r="I259" s="317" t="s">
        <v>15</v>
      </c>
    </row>
    <row r="260" spans="1:9" ht="121.9" customHeight="1" x14ac:dyDescent="0.2">
      <c r="A260" s="68"/>
      <c r="B260" s="420"/>
      <c r="C260" s="46" t="s">
        <v>18</v>
      </c>
      <c r="D260" s="46" t="s">
        <v>19</v>
      </c>
      <c r="E260" s="46" t="s">
        <v>20</v>
      </c>
      <c r="F260" s="424"/>
      <c r="G260" s="317"/>
      <c r="H260" s="317"/>
      <c r="I260" s="317"/>
    </row>
    <row r="261" spans="1:9" s="198" customFormat="1" ht="31.15" customHeight="1" x14ac:dyDescent="0.2">
      <c r="B261" s="449" t="s">
        <v>245</v>
      </c>
      <c r="C261" s="449"/>
      <c r="D261" s="449"/>
      <c r="E261" s="449"/>
      <c r="F261" s="449"/>
      <c r="G261" s="449"/>
      <c r="H261" s="449"/>
      <c r="I261" s="449"/>
    </row>
    <row r="262" spans="1:9" s="2" customFormat="1" ht="132" customHeight="1" x14ac:dyDescent="0.2">
      <c r="A262" s="87">
        <v>181</v>
      </c>
      <c r="B262" s="88" t="s">
        <v>535</v>
      </c>
      <c r="C262" s="67">
        <v>61353.18</v>
      </c>
      <c r="D262" s="67">
        <v>61353.18</v>
      </c>
      <c r="E262" s="67">
        <v>0</v>
      </c>
      <c r="F262" s="65">
        <v>39006</v>
      </c>
      <c r="G262" s="88" t="s">
        <v>744</v>
      </c>
      <c r="H262" s="48" t="s">
        <v>608</v>
      </c>
      <c r="I262" s="149"/>
    </row>
    <row r="263" spans="1:9" s="2" customFormat="1" ht="48" x14ac:dyDescent="0.2">
      <c r="A263" s="87">
        <v>182</v>
      </c>
      <c r="B263" s="88" t="s">
        <v>37</v>
      </c>
      <c r="C263" s="67">
        <v>37418</v>
      </c>
      <c r="D263" s="67">
        <v>37418</v>
      </c>
      <c r="E263" s="67">
        <v>0</v>
      </c>
      <c r="F263" s="65">
        <v>38972</v>
      </c>
      <c r="G263" s="89" t="s">
        <v>1374</v>
      </c>
      <c r="H263" s="48" t="s">
        <v>608</v>
      </c>
      <c r="I263" s="149"/>
    </row>
    <row r="264" spans="1:9" s="2" customFormat="1" ht="48" x14ac:dyDescent="0.2">
      <c r="A264" s="87">
        <v>183</v>
      </c>
      <c r="B264" s="88" t="s">
        <v>38</v>
      </c>
      <c r="C264" s="67">
        <v>24400</v>
      </c>
      <c r="D264" s="67">
        <v>24400</v>
      </c>
      <c r="E264" s="67">
        <v>0</v>
      </c>
      <c r="F264" s="65">
        <v>39995</v>
      </c>
      <c r="G264" s="89" t="s">
        <v>1373</v>
      </c>
      <c r="H264" s="48" t="s">
        <v>608</v>
      </c>
      <c r="I264" s="149"/>
    </row>
    <row r="265" spans="1:9" s="2" customFormat="1" ht="81" customHeight="1" x14ac:dyDescent="0.2">
      <c r="A265" s="87">
        <v>184</v>
      </c>
      <c r="B265" s="88" t="s">
        <v>39</v>
      </c>
      <c r="C265" s="67">
        <v>4601</v>
      </c>
      <c r="D265" s="67">
        <v>4601</v>
      </c>
      <c r="E265" s="67">
        <v>0</v>
      </c>
      <c r="F265" s="65">
        <v>39006</v>
      </c>
      <c r="G265" s="89" t="s">
        <v>713</v>
      </c>
      <c r="H265" s="48" t="s">
        <v>608</v>
      </c>
      <c r="I265" s="149"/>
    </row>
    <row r="266" spans="1:9" s="2" customFormat="1" ht="48" x14ac:dyDescent="0.2">
      <c r="A266" s="87">
        <v>185</v>
      </c>
      <c r="B266" s="88" t="s">
        <v>40</v>
      </c>
      <c r="C266" s="67">
        <v>8747</v>
      </c>
      <c r="D266" s="67">
        <v>8747</v>
      </c>
      <c r="E266" s="67">
        <v>0</v>
      </c>
      <c r="F266" s="65">
        <v>40634</v>
      </c>
      <c r="G266" s="89" t="s">
        <v>1139</v>
      </c>
      <c r="H266" s="48" t="s">
        <v>608</v>
      </c>
      <c r="I266" s="149"/>
    </row>
    <row r="267" spans="1:9" s="2" customFormat="1" ht="80.45" customHeight="1" x14ac:dyDescent="0.2">
      <c r="A267" s="87">
        <v>186</v>
      </c>
      <c r="B267" s="88" t="s">
        <v>258</v>
      </c>
      <c r="C267" s="67">
        <v>17380</v>
      </c>
      <c r="D267" s="67">
        <v>17380</v>
      </c>
      <c r="E267" s="67">
        <v>0</v>
      </c>
      <c r="F267" s="65">
        <v>41634</v>
      </c>
      <c r="G267" s="89" t="s">
        <v>745</v>
      </c>
      <c r="H267" s="48" t="s">
        <v>608</v>
      </c>
      <c r="I267" s="149"/>
    </row>
    <row r="268" spans="1:9" s="2" customFormat="1" ht="65.45" customHeight="1" x14ac:dyDescent="0.2">
      <c r="A268" s="87">
        <v>187</v>
      </c>
      <c r="B268" s="88" t="s">
        <v>859</v>
      </c>
      <c r="C268" s="67">
        <v>16000</v>
      </c>
      <c r="D268" s="67">
        <v>16000</v>
      </c>
      <c r="E268" s="67">
        <v>0</v>
      </c>
      <c r="F268" s="65">
        <v>42988</v>
      </c>
      <c r="G268" s="89" t="s">
        <v>860</v>
      </c>
      <c r="H268" s="48" t="s">
        <v>608</v>
      </c>
      <c r="I268" s="149"/>
    </row>
    <row r="269" spans="1:9" s="2" customFormat="1" ht="63" customHeight="1" x14ac:dyDescent="0.2">
      <c r="A269" s="87">
        <v>188</v>
      </c>
      <c r="B269" s="88" t="s">
        <v>1043</v>
      </c>
      <c r="C269" s="67">
        <v>35205.760000000002</v>
      </c>
      <c r="D269" s="67">
        <v>35205.760000000002</v>
      </c>
      <c r="E269" s="67">
        <v>0</v>
      </c>
      <c r="F269" s="65">
        <v>43804</v>
      </c>
      <c r="G269" s="89" t="s">
        <v>1044</v>
      </c>
      <c r="H269" s="48" t="s">
        <v>608</v>
      </c>
      <c r="I269" s="149"/>
    </row>
    <row r="270" spans="1:9" s="2" customFormat="1" ht="63" customHeight="1" x14ac:dyDescent="0.2">
      <c r="A270" s="87">
        <v>189</v>
      </c>
      <c r="B270" s="88" t="s">
        <v>1154</v>
      </c>
      <c r="C270" s="67">
        <v>47880</v>
      </c>
      <c r="D270" s="67">
        <v>47880</v>
      </c>
      <c r="E270" s="67">
        <v>0</v>
      </c>
      <c r="F270" s="65">
        <v>43927</v>
      </c>
      <c r="G270" s="89" t="s">
        <v>1155</v>
      </c>
      <c r="H270" s="48" t="s">
        <v>608</v>
      </c>
      <c r="I270" s="149"/>
    </row>
    <row r="271" spans="1:9" s="2" customFormat="1" ht="63" customHeight="1" x14ac:dyDescent="0.2">
      <c r="A271" s="87">
        <v>190</v>
      </c>
      <c r="B271" s="88" t="s">
        <v>1174</v>
      </c>
      <c r="C271" s="67">
        <v>21600</v>
      </c>
      <c r="D271" s="67">
        <v>21600</v>
      </c>
      <c r="E271" s="67">
        <v>0</v>
      </c>
      <c r="F271" s="65">
        <v>44119</v>
      </c>
      <c r="G271" s="89" t="s">
        <v>1175</v>
      </c>
      <c r="H271" s="48" t="s">
        <v>608</v>
      </c>
      <c r="I271" s="149"/>
    </row>
    <row r="272" spans="1:9" s="2" customFormat="1" ht="63" customHeight="1" x14ac:dyDescent="0.2">
      <c r="A272" s="87">
        <v>191</v>
      </c>
      <c r="B272" s="88" t="s">
        <v>1325</v>
      </c>
      <c r="C272" s="67">
        <v>24500</v>
      </c>
      <c r="D272" s="67">
        <v>24500</v>
      </c>
      <c r="E272" s="67">
        <v>0</v>
      </c>
      <c r="F272" s="65">
        <v>44260</v>
      </c>
      <c r="G272" s="89" t="s">
        <v>1326</v>
      </c>
      <c r="H272" s="48" t="s">
        <v>608</v>
      </c>
      <c r="I272" s="149"/>
    </row>
    <row r="273" spans="1:11" s="2" customFormat="1" ht="63" customHeight="1" x14ac:dyDescent="0.2">
      <c r="A273" s="87">
        <v>192</v>
      </c>
      <c r="B273" s="88" t="s">
        <v>1410</v>
      </c>
      <c r="C273" s="67">
        <v>23499</v>
      </c>
      <c r="D273" s="67">
        <v>23499</v>
      </c>
      <c r="E273" s="67">
        <v>0</v>
      </c>
      <c r="F273" s="65">
        <v>44896</v>
      </c>
      <c r="G273" s="89" t="s">
        <v>1411</v>
      </c>
      <c r="H273" s="48" t="s">
        <v>608</v>
      </c>
      <c r="I273" s="149"/>
    </row>
    <row r="274" spans="1:11" s="87" customFormat="1" x14ac:dyDescent="0.2">
      <c r="B274" s="90" t="s">
        <v>170</v>
      </c>
      <c r="C274" s="73">
        <f>SUM(C262:C273)</f>
        <v>322583.94</v>
      </c>
      <c r="D274" s="73">
        <f>SUM(D262:D273)</f>
        <v>322583.94</v>
      </c>
      <c r="E274" s="73">
        <f>SUM(E262:E273)</f>
        <v>0</v>
      </c>
      <c r="F274" s="91"/>
      <c r="G274" s="89"/>
      <c r="H274" s="89"/>
      <c r="I274" s="149"/>
    </row>
    <row r="275" spans="1:11" s="200" customFormat="1" ht="25.9" customHeight="1" x14ac:dyDescent="0.2">
      <c r="B275" s="418" t="s">
        <v>246</v>
      </c>
      <c r="C275" s="418"/>
      <c r="D275" s="418"/>
      <c r="E275" s="418"/>
      <c r="F275" s="418"/>
      <c r="G275" s="418"/>
      <c r="H275" s="418"/>
      <c r="I275" s="201"/>
    </row>
    <row r="276" spans="1:11" s="2" customFormat="1" ht="48" x14ac:dyDescent="0.2">
      <c r="A276" s="87">
        <v>193</v>
      </c>
      <c r="B276" s="88" t="s">
        <v>41</v>
      </c>
      <c r="C276" s="67">
        <v>5049</v>
      </c>
      <c r="D276" s="67">
        <v>5049</v>
      </c>
      <c r="E276" s="67">
        <v>0</v>
      </c>
      <c r="F276" s="65">
        <v>39442</v>
      </c>
      <c r="G276" s="89" t="s">
        <v>682</v>
      </c>
      <c r="H276" s="48" t="s">
        <v>608</v>
      </c>
      <c r="I276" s="149"/>
    </row>
    <row r="277" spans="1:11" s="2" customFormat="1" ht="57.6" customHeight="1" x14ac:dyDescent="0.2">
      <c r="A277" s="87">
        <v>194</v>
      </c>
      <c r="B277" s="88" t="s">
        <v>30</v>
      </c>
      <c r="C277" s="67">
        <v>4539</v>
      </c>
      <c r="D277" s="67">
        <v>4539</v>
      </c>
      <c r="E277" s="67">
        <v>0</v>
      </c>
      <c r="F277" s="65">
        <v>39442</v>
      </c>
      <c r="G277" s="89" t="s">
        <v>682</v>
      </c>
      <c r="H277" s="48" t="s">
        <v>608</v>
      </c>
      <c r="I277" s="149"/>
    </row>
    <row r="278" spans="1:11" s="2" customFormat="1" ht="69.599999999999994" customHeight="1" x14ac:dyDescent="0.2">
      <c r="A278" s="87">
        <v>195</v>
      </c>
      <c r="B278" s="88" t="s">
        <v>42</v>
      </c>
      <c r="C278" s="67">
        <v>7650</v>
      </c>
      <c r="D278" s="67">
        <v>7650</v>
      </c>
      <c r="E278" s="67">
        <v>0</v>
      </c>
      <c r="F278" s="65">
        <v>39442</v>
      </c>
      <c r="G278" s="89" t="s">
        <v>682</v>
      </c>
      <c r="H278" s="48" t="s">
        <v>608</v>
      </c>
      <c r="I278" s="149"/>
    </row>
    <row r="279" spans="1:11" s="2" customFormat="1" x14ac:dyDescent="0.2">
      <c r="A279" s="87"/>
      <c r="B279" s="90" t="s">
        <v>170</v>
      </c>
      <c r="C279" s="73">
        <f>SUM(C276:C278)</f>
        <v>17238</v>
      </c>
      <c r="D279" s="73">
        <f>SUM(D276:D278)</f>
        <v>17238</v>
      </c>
      <c r="E279" s="73">
        <f>SUM(E276:E278)</f>
        <v>0</v>
      </c>
      <c r="F279" s="91"/>
      <c r="G279" s="89"/>
      <c r="H279" s="89"/>
      <c r="I279" s="149"/>
    </row>
    <row r="280" spans="1:11" s="2" customFormat="1" ht="21.75" customHeight="1" x14ac:dyDescent="0.2">
      <c r="A280" s="233"/>
      <c r="B280" s="90" t="s">
        <v>958</v>
      </c>
      <c r="C280" s="92">
        <f>C279+C274</f>
        <v>339821.94</v>
      </c>
      <c r="D280" s="92">
        <f>D279+D274</f>
        <v>339821.94</v>
      </c>
      <c r="E280" s="92">
        <f>E279+E274</f>
        <v>0</v>
      </c>
      <c r="F280" s="93"/>
      <c r="G280" s="89"/>
      <c r="H280" s="89"/>
      <c r="I280" s="149"/>
    </row>
    <row r="281" spans="1:11" s="2" customFormat="1" x14ac:dyDescent="0.2">
      <c r="A281" s="87"/>
      <c r="B281" s="90"/>
      <c r="C281" s="73"/>
      <c r="D281" s="73"/>
      <c r="E281" s="73"/>
      <c r="F281" s="91"/>
      <c r="G281" s="89"/>
      <c r="H281" s="89"/>
      <c r="I281" s="149"/>
    </row>
    <row r="282" spans="1:11" s="1" customFormat="1" ht="27" customHeight="1" x14ac:dyDescent="0.25">
      <c r="A282"/>
      <c r="B282" s="461" t="s">
        <v>1406</v>
      </c>
      <c r="C282" s="461"/>
      <c r="D282" s="461"/>
      <c r="E282" s="461"/>
      <c r="F282" s="461"/>
      <c r="G282" s="461"/>
      <c r="H282" s="461"/>
      <c r="I282" s="461"/>
    </row>
    <row r="283" spans="1:11" s="1" customFormat="1" ht="111" customHeight="1" x14ac:dyDescent="0.25">
      <c r="A283" s="116"/>
      <c r="B283" s="462" t="s">
        <v>10</v>
      </c>
      <c r="C283" s="464" t="s">
        <v>11</v>
      </c>
      <c r="D283" s="464"/>
      <c r="E283" s="465"/>
      <c r="F283" s="464" t="s">
        <v>12</v>
      </c>
      <c r="G283" s="464" t="s">
        <v>13</v>
      </c>
      <c r="H283" s="464" t="s">
        <v>14</v>
      </c>
      <c r="I283" s="464" t="s">
        <v>15</v>
      </c>
      <c r="J283" s="116"/>
      <c r="K283" s="116"/>
    </row>
    <row r="284" spans="1:11" s="1" customFormat="1" ht="15.75" customHeight="1" x14ac:dyDescent="0.25">
      <c r="A284" s="116"/>
      <c r="B284" s="463"/>
      <c r="C284" s="125" t="s">
        <v>18</v>
      </c>
      <c r="D284" s="125" t="s">
        <v>19</v>
      </c>
      <c r="E284" s="125" t="s">
        <v>20</v>
      </c>
      <c r="F284" s="464"/>
      <c r="G284" s="464"/>
      <c r="H284" s="464"/>
      <c r="I284" s="464"/>
      <c r="J284" s="116"/>
      <c r="K284" s="116"/>
    </row>
    <row r="285" spans="1:11" s="203" customFormat="1" ht="15.75" customHeight="1" x14ac:dyDescent="0.25">
      <c r="A285" s="202"/>
      <c r="B285" s="389" t="s">
        <v>44</v>
      </c>
      <c r="C285" s="390"/>
      <c r="D285" s="390"/>
      <c r="E285" s="390"/>
      <c r="F285" s="390"/>
      <c r="G285" s="390"/>
      <c r="H285" s="390"/>
      <c r="I285" s="391"/>
      <c r="J285" s="202"/>
      <c r="K285" s="202"/>
    </row>
    <row r="286" spans="1:11" s="1" customFormat="1" ht="15.75" customHeight="1" x14ac:dyDescent="0.25">
      <c r="A286" s="116"/>
      <c r="B286" s="392" t="s">
        <v>45</v>
      </c>
      <c r="C286" s="393"/>
      <c r="D286" s="393"/>
      <c r="E286" s="393"/>
      <c r="F286" s="393"/>
      <c r="G286" s="393"/>
      <c r="H286" s="393"/>
      <c r="I286" s="394"/>
      <c r="J286" s="116"/>
      <c r="K286" s="116"/>
    </row>
    <row r="287" spans="1:11" s="1" customFormat="1" ht="40.5" customHeight="1" x14ac:dyDescent="0.25">
      <c r="A287" s="116"/>
      <c r="B287" s="355" t="s">
        <v>46</v>
      </c>
      <c r="C287" s="356"/>
      <c r="D287" s="356"/>
      <c r="E287" s="356"/>
      <c r="F287" s="356"/>
      <c r="G287" s="356"/>
      <c r="H287" s="356"/>
      <c r="I287" s="357"/>
      <c r="J287" s="116"/>
      <c r="K287" s="116"/>
    </row>
    <row r="288" spans="1:11" s="1" customFormat="1" ht="46.5" customHeight="1" x14ac:dyDescent="0.25">
      <c r="A288" s="116">
        <v>196</v>
      </c>
      <c r="B288" s="105" t="s">
        <v>589</v>
      </c>
      <c r="C288" s="106">
        <v>27000</v>
      </c>
      <c r="D288" s="106">
        <v>27000</v>
      </c>
      <c r="E288" s="106">
        <f t="shared" ref="E288:E292" si="39">C288-D288</f>
        <v>0</v>
      </c>
      <c r="F288" s="107">
        <v>42356</v>
      </c>
      <c r="G288" s="108" t="s">
        <v>618</v>
      </c>
      <c r="H288" s="105" t="s">
        <v>608</v>
      </c>
      <c r="I288" s="109"/>
      <c r="J288" s="116"/>
      <c r="K288" s="116"/>
    </row>
    <row r="289" spans="1:11" s="1" customFormat="1" ht="53.25" customHeight="1" x14ac:dyDescent="0.25">
      <c r="A289" s="116">
        <v>197</v>
      </c>
      <c r="B289" s="105" t="s">
        <v>619</v>
      </c>
      <c r="C289" s="106">
        <v>15500</v>
      </c>
      <c r="D289" s="106">
        <v>15500</v>
      </c>
      <c r="E289" s="106">
        <f t="shared" si="39"/>
        <v>0</v>
      </c>
      <c r="F289" s="107">
        <v>42356</v>
      </c>
      <c r="G289" s="108" t="s">
        <v>618</v>
      </c>
      <c r="H289" s="105" t="s">
        <v>608</v>
      </c>
      <c r="I289" s="109"/>
      <c r="J289" s="116"/>
      <c r="K289" s="116"/>
    </row>
    <row r="290" spans="1:11" s="1" customFormat="1" ht="56.25" customHeight="1" x14ac:dyDescent="0.25">
      <c r="A290" s="116">
        <v>198</v>
      </c>
      <c r="B290" s="105" t="s">
        <v>619</v>
      </c>
      <c r="C290" s="106">
        <v>15500</v>
      </c>
      <c r="D290" s="106">
        <v>15500</v>
      </c>
      <c r="E290" s="106">
        <f t="shared" si="39"/>
        <v>0</v>
      </c>
      <c r="F290" s="107">
        <v>42356</v>
      </c>
      <c r="G290" s="108" t="s">
        <v>618</v>
      </c>
      <c r="H290" s="105" t="s">
        <v>608</v>
      </c>
      <c r="I290" s="109"/>
      <c r="J290" s="116"/>
      <c r="K290" s="116"/>
    </row>
    <row r="291" spans="1:11" s="1" customFormat="1" ht="39.75" customHeight="1" x14ac:dyDescent="0.25">
      <c r="A291" s="116">
        <v>199</v>
      </c>
      <c r="B291" s="105" t="s">
        <v>619</v>
      </c>
      <c r="C291" s="106">
        <v>15500</v>
      </c>
      <c r="D291" s="106">
        <v>15500</v>
      </c>
      <c r="E291" s="106">
        <f t="shared" si="39"/>
        <v>0</v>
      </c>
      <c r="F291" s="107">
        <v>42356</v>
      </c>
      <c r="G291" s="108" t="s">
        <v>618</v>
      </c>
      <c r="H291" s="105" t="s">
        <v>608</v>
      </c>
      <c r="I291" s="109"/>
      <c r="J291" s="116"/>
      <c r="K291" s="116"/>
    </row>
    <row r="292" spans="1:11" s="1" customFormat="1" ht="45.75" customHeight="1" x14ac:dyDescent="0.25">
      <c r="A292" s="116">
        <v>200</v>
      </c>
      <c r="B292" s="105" t="s">
        <v>619</v>
      </c>
      <c r="C292" s="106">
        <v>15500</v>
      </c>
      <c r="D292" s="106">
        <v>15500</v>
      </c>
      <c r="E292" s="106">
        <f t="shared" si="39"/>
        <v>0</v>
      </c>
      <c r="F292" s="107">
        <v>42356</v>
      </c>
      <c r="G292" s="108" t="s">
        <v>618</v>
      </c>
      <c r="H292" s="105" t="s">
        <v>608</v>
      </c>
      <c r="I292" s="109"/>
      <c r="J292" s="116"/>
      <c r="K292" s="116"/>
    </row>
    <row r="293" spans="1:11" s="1" customFormat="1" ht="54.75" customHeight="1" x14ac:dyDescent="0.25">
      <c r="A293" s="116">
        <v>201</v>
      </c>
      <c r="B293" s="109" t="s">
        <v>47</v>
      </c>
      <c r="C293" s="109">
        <v>9549.7000000000007</v>
      </c>
      <c r="D293" s="109">
        <f>C293-E293</f>
        <v>9549.7000000000007</v>
      </c>
      <c r="E293" s="109">
        <v>0</v>
      </c>
      <c r="F293" s="110">
        <v>39434</v>
      </c>
      <c r="G293" s="109" t="s">
        <v>620</v>
      </c>
      <c r="H293" s="105" t="s">
        <v>608</v>
      </c>
      <c r="I293" s="109"/>
      <c r="J293" s="116"/>
      <c r="K293" s="116"/>
    </row>
    <row r="294" spans="1:11" s="1" customFormat="1" ht="51.75" customHeight="1" x14ac:dyDescent="0.25">
      <c r="A294" s="116">
        <v>202</v>
      </c>
      <c r="B294" s="109" t="s">
        <v>48</v>
      </c>
      <c r="C294" s="109">
        <v>9100</v>
      </c>
      <c r="D294" s="109">
        <f t="shared" ref="D294:D314" si="40">C294-E294</f>
        <v>9100</v>
      </c>
      <c r="E294" s="109">
        <v>0</v>
      </c>
      <c r="F294" s="110">
        <v>39434</v>
      </c>
      <c r="G294" s="109" t="s">
        <v>620</v>
      </c>
      <c r="H294" s="105" t="s">
        <v>608</v>
      </c>
      <c r="I294" s="109"/>
      <c r="J294" s="116"/>
      <c r="K294" s="116"/>
    </row>
    <row r="295" spans="1:11" s="1" customFormat="1" ht="54.75" customHeight="1" x14ac:dyDescent="0.25">
      <c r="A295" s="116">
        <v>203</v>
      </c>
      <c r="B295" s="109" t="s">
        <v>48</v>
      </c>
      <c r="C295" s="109">
        <v>9100</v>
      </c>
      <c r="D295" s="109">
        <f t="shared" si="40"/>
        <v>9100</v>
      </c>
      <c r="E295" s="109">
        <v>0</v>
      </c>
      <c r="F295" s="110">
        <v>39434</v>
      </c>
      <c r="G295" s="109" t="s">
        <v>620</v>
      </c>
      <c r="H295" s="105" t="s">
        <v>608</v>
      </c>
      <c r="I295" s="109"/>
      <c r="J295" s="116"/>
      <c r="K295" s="116"/>
    </row>
    <row r="296" spans="1:11" s="1" customFormat="1" ht="48.75" x14ac:dyDescent="0.25">
      <c r="A296" s="116">
        <v>204</v>
      </c>
      <c r="B296" s="109" t="s">
        <v>49</v>
      </c>
      <c r="C296" s="109">
        <v>10141.299999999999</v>
      </c>
      <c r="D296" s="109">
        <f t="shared" si="40"/>
        <v>10141.299999999999</v>
      </c>
      <c r="E296" s="109">
        <v>0</v>
      </c>
      <c r="F296" s="110">
        <v>39434</v>
      </c>
      <c r="G296" s="109" t="s">
        <v>620</v>
      </c>
      <c r="H296" s="105" t="s">
        <v>608</v>
      </c>
      <c r="I296" s="109"/>
      <c r="J296" s="116"/>
      <c r="K296" s="116"/>
    </row>
    <row r="297" spans="1:11" s="1" customFormat="1" ht="63" customHeight="1" x14ac:dyDescent="0.25">
      <c r="A297" s="116">
        <v>205</v>
      </c>
      <c r="B297" s="109" t="s">
        <v>260</v>
      </c>
      <c r="C297" s="109">
        <v>57500</v>
      </c>
      <c r="D297" s="109">
        <v>32582.880000000001</v>
      </c>
      <c r="E297" s="109">
        <f>C297-D297</f>
        <v>24917.119999999999</v>
      </c>
      <c r="F297" s="110">
        <v>41521</v>
      </c>
      <c r="G297" s="109" t="s">
        <v>621</v>
      </c>
      <c r="H297" s="105" t="s">
        <v>608</v>
      </c>
      <c r="I297" s="109"/>
      <c r="J297" s="116"/>
      <c r="K297" s="116"/>
    </row>
    <row r="298" spans="1:11" s="1" customFormat="1" ht="75" customHeight="1" x14ac:dyDescent="0.25">
      <c r="A298" s="116">
        <v>206</v>
      </c>
      <c r="B298" s="109" t="s">
        <v>50</v>
      </c>
      <c r="C298" s="109">
        <v>83619</v>
      </c>
      <c r="D298" s="109">
        <f t="shared" si="40"/>
        <v>83619</v>
      </c>
      <c r="E298" s="109">
        <v>0</v>
      </c>
      <c r="F298" s="112">
        <v>39014</v>
      </c>
      <c r="G298" s="109" t="s">
        <v>614</v>
      </c>
      <c r="H298" s="105" t="s">
        <v>608</v>
      </c>
      <c r="I298" s="109"/>
      <c r="J298" s="116"/>
      <c r="K298" s="116"/>
    </row>
    <row r="299" spans="1:11" s="1" customFormat="1" ht="78" customHeight="1" x14ac:dyDescent="0.25">
      <c r="A299" s="116">
        <v>207</v>
      </c>
      <c r="B299" s="109" t="s">
        <v>50</v>
      </c>
      <c r="C299" s="109">
        <v>53044</v>
      </c>
      <c r="D299" s="109">
        <f t="shared" si="40"/>
        <v>53044</v>
      </c>
      <c r="E299" s="109">
        <v>0</v>
      </c>
      <c r="F299" s="112">
        <v>39014</v>
      </c>
      <c r="G299" s="109" t="s">
        <v>614</v>
      </c>
      <c r="H299" s="105" t="s">
        <v>608</v>
      </c>
      <c r="I299" s="109"/>
      <c r="J299" s="116"/>
      <c r="K299" s="116"/>
    </row>
    <row r="300" spans="1:11" s="1" customFormat="1" ht="49.5" customHeight="1" x14ac:dyDescent="0.25">
      <c r="A300" s="116">
        <v>208</v>
      </c>
      <c r="B300" s="109" t="s">
        <v>51</v>
      </c>
      <c r="C300" s="109">
        <v>4675</v>
      </c>
      <c r="D300" s="109">
        <f t="shared" si="40"/>
        <v>4675</v>
      </c>
      <c r="E300" s="109">
        <v>0</v>
      </c>
      <c r="F300" s="112">
        <v>39902</v>
      </c>
      <c r="G300" s="109" t="s">
        <v>622</v>
      </c>
      <c r="H300" s="105" t="s">
        <v>608</v>
      </c>
      <c r="I300" s="109"/>
      <c r="J300" s="116"/>
      <c r="K300" s="116"/>
    </row>
    <row r="301" spans="1:11" s="1" customFormat="1" ht="41.25" customHeight="1" x14ac:dyDescent="0.25">
      <c r="A301" s="116">
        <v>209</v>
      </c>
      <c r="B301" s="105" t="s">
        <v>624</v>
      </c>
      <c r="C301" s="113">
        <v>18500</v>
      </c>
      <c r="D301" s="113">
        <v>18500</v>
      </c>
      <c r="E301" s="113">
        <f t="shared" ref="E301:E304" si="41">C301-D301</f>
        <v>0</v>
      </c>
      <c r="F301" s="114">
        <v>42356</v>
      </c>
      <c r="G301" s="108" t="s">
        <v>618</v>
      </c>
      <c r="H301" s="105" t="s">
        <v>608</v>
      </c>
      <c r="I301" s="109"/>
      <c r="J301" s="116"/>
      <c r="K301" s="116"/>
    </row>
    <row r="302" spans="1:11" s="1" customFormat="1" ht="39" customHeight="1" x14ac:dyDescent="0.25">
      <c r="A302" s="116">
        <v>210</v>
      </c>
      <c r="B302" s="105" t="s">
        <v>624</v>
      </c>
      <c r="C302" s="113">
        <v>18500</v>
      </c>
      <c r="D302" s="113">
        <v>18500</v>
      </c>
      <c r="E302" s="113">
        <f t="shared" si="41"/>
        <v>0</v>
      </c>
      <c r="F302" s="114">
        <v>42356</v>
      </c>
      <c r="G302" s="108" t="s">
        <v>618</v>
      </c>
      <c r="H302" s="105" t="s">
        <v>608</v>
      </c>
      <c r="I302" s="109"/>
      <c r="J302" s="116"/>
      <c r="K302" s="116"/>
    </row>
    <row r="303" spans="1:11" s="1" customFormat="1" ht="37.5" customHeight="1" x14ac:dyDescent="0.25">
      <c r="A303" s="116">
        <v>211</v>
      </c>
      <c r="B303" s="105" t="s">
        <v>624</v>
      </c>
      <c r="C303" s="113">
        <v>18500</v>
      </c>
      <c r="D303" s="113">
        <v>18500</v>
      </c>
      <c r="E303" s="113">
        <f t="shared" si="41"/>
        <v>0</v>
      </c>
      <c r="F303" s="114">
        <v>42356</v>
      </c>
      <c r="G303" s="108" t="s">
        <v>618</v>
      </c>
      <c r="H303" s="105" t="s">
        <v>608</v>
      </c>
      <c r="I303" s="109"/>
      <c r="J303" s="116"/>
      <c r="K303" s="116"/>
    </row>
    <row r="304" spans="1:11" s="1" customFormat="1" ht="54.75" customHeight="1" x14ac:dyDescent="0.25">
      <c r="A304" s="116">
        <v>212</v>
      </c>
      <c r="B304" s="105" t="s">
        <v>624</v>
      </c>
      <c r="C304" s="113">
        <v>18500</v>
      </c>
      <c r="D304" s="113">
        <v>18500</v>
      </c>
      <c r="E304" s="113">
        <f t="shared" si="41"/>
        <v>0</v>
      </c>
      <c r="F304" s="114">
        <v>42356</v>
      </c>
      <c r="G304" s="108" t="s">
        <v>618</v>
      </c>
      <c r="H304" s="105" t="s">
        <v>608</v>
      </c>
      <c r="I304" s="109"/>
      <c r="J304" s="116"/>
      <c r="K304" s="116"/>
    </row>
    <row r="305" spans="1:11" s="1" customFormat="1" ht="74.25" customHeight="1" x14ac:dyDescent="0.25">
      <c r="A305" s="116">
        <v>213</v>
      </c>
      <c r="B305" s="109" t="s">
        <v>52</v>
      </c>
      <c r="C305" s="109">
        <v>4083</v>
      </c>
      <c r="D305" s="109">
        <f t="shared" si="40"/>
        <v>4083</v>
      </c>
      <c r="E305" s="109">
        <v>0</v>
      </c>
      <c r="F305" s="112">
        <v>39014</v>
      </c>
      <c r="G305" s="109" t="s">
        <v>614</v>
      </c>
      <c r="H305" s="105" t="s">
        <v>608</v>
      </c>
      <c r="I305" s="109"/>
      <c r="J305" s="116"/>
      <c r="K305" s="116"/>
    </row>
    <row r="306" spans="1:11" s="1" customFormat="1" ht="78.75" customHeight="1" x14ac:dyDescent="0.25">
      <c r="A306" s="116">
        <v>214</v>
      </c>
      <c r="B306" s="109" t="s">
        <v>53</v>
      </c>
      <c r="C306" s="109">
        <v>5522</v>
      </c>
      <c r="D306" s="109">
        <f t="shared" si="40"/>
        <v>5522</v>
      </c>
      <c r="E306" s="109">
        <v>0</v>
      </c>
      <c r="F306" s="112">
        <v>39014</v>
      </c>
      <c r="G306" s="109" t="s">
        <v>614</v>
      </c>
      <c r="H306" s="105" t="s">
        <v>608</v>
      </c>
      <c r="I306" s="109"/>
      <c r="J306" s="116"/>
      <c r="K306" s="116"/>
    </row>
    <row r="307" spans="1:11" s="1" customFormat="1" ht="76.5" customHeight="1" x14ac:dyDescent="0.25">
      <c r="A307" s="116">
        <v>215</v>
      </c>
      <c r="B307" s="109" t="s">
        <v>54</v>
      </c>
      <c r="C307" s="109">
        <v>38606</v>
      </c>
      <c r="D307" s="109">
        <f t="shared" si="40"/>
        <v>38606</v>
      </c>
      <c r="E307" s="109">
        <v>0</v>
      </c>
      <c r="F307" s="112">
        <v>39014</v>
      </c>
      <c r="G307" s="109" t="s">
        <v>614</v>
      </c>
      <c r="H307" s="105" t="s">
        <v>608</v>
      </c>
      <c r="I307" s="109"/>
      <c r="J307" s="116"/>
      <c r="K307" s="116"/>
    </row>
    <row r="308" spans="1:11" s="1" customFormat="1" ht="55.5" customHeight="1" x14ac:dyDescent="0.25">
      <c r="A308" s="116">
        <v>216</v>
      </c>
      <c r="B308" s="109" t="s">
        <v>55</v>
      </c>
      <c r="C308" s="109">
        <v>18000</v>
      </c>
      <c r="D308" s="109">
        <f t="shared" si="40"/>
        <v>18000</v>
      </c>
      <c r="E308" s="109">
        <v>0</v>
      </c>
      <c r="F308" s="112">
        <v>39902</v>
      </c>
      <c r="G308" s="109" t="s">
        <v>622</v>
      </c>
      <c r="H308" s="105" t="s">
        <v>608</v>
      </c>
      <c r="I308" s="109"/>
      <c r="J308" s="116"/>
      <c r="K308" s="116"/>
    </row>
    <row r="309" spans="1:11" s="1" customFormat="1" ht="71.25" customHeight="1" x14ac:dyDescent="0.25">
      <c r="A309" s="116">
        <v>217</v>
      </c>
      <c r="B309" s="109" t="s">
        <v>56</v>
      </c>
      <c r="C309" s="109">
        <v>22089</v>
      </c>
      <c r="D309" s="109">
        <f t="shared" si="40"/>
        <v>22089</v>
      </c>
      <c r="E309" s="109">
        <v>0</v>
      </c>
      <c r="F309" s="112">
        <v>39014</v>
      </c>
      <c r="G309" s="109" t="s">
        <v>614</v>
      </c>
      <c r="H309" s="105" t="s">
        <v>608</v>
      </c>
      <c r="I309" s="109"/>
      <c r="J309" s="116"/>
      <c r="K309" s="116"/>
    </row>
    <row r="310" spans="1:11" s="1" customFormat="1" ht="78.75" customHeight="1" x14ac:dyDescent="0.25">
      <c r="A310" s="116">
        <v>218</v>
      </c>
      <c r="B310" s="109" t="s">
        <v>57</v>
      </c>
      <c r="C310" s="109">
        <v>7443</v>
      </c>
      <c r="D310" s="109">
        <f t="shared" si="40"/>
        <v>7443</v>
      </c>
      <c r="E310" s="109">
        <v>0</v>
      </c>
      <c r="F310" s="112">
        <v>39014</v>
      </c>
      <c r="G310" s="109" t="s">
        <v>614</v>
      </c>
      <c r="H310" s="105" t="s">
        <v>608</v>
      </c>
      <c r="I310" s="109"/>
      <c r="J310" s="116"/>
      <c r="K310" s="116"/>
    </row>
    <row r="311" spans="1:11" s="1" customFormat="1" ht="78.75" customHeight="1" x14ac:dyDescent="0.25">
      <c r="A311" s="116">
        <v>219</v>
      </c>
      <c r="B311" s="109" t="s">
        <v>57</v>
      </c>
      <c r="C311" s="109">
        <v>7443</v>
      </c>
      <c r="D311" s="109">
        <f t="shared" si="40"/>
        <v>7443</v>
      </c>
      <c r="E311" s="109">
        <v>0</v>
      </c>
      <c r="F311" s="112">
        <v>39014</v>
      </c>
      <c r="G311" s="109" t="s">
        <v>614</v>
      </c>
      <c r="H311" s="105" t="s">
        <v>608</v>
      </c>
      <c r="I311" s="109"/>
      <c r="J311" s="116"/>
      <c r="K311" s="116"/>
    </row>
    <row r="312" spans="1:11" s="1" customFormat="1" ht="46.5" customHeight="1" x14ac:dyDescent="0.25">
      <c r="A312" s="116">
        <v>220</v>
      </c>
      <c r="B312" s="109" t="s">
        <v>21</v>
      </c>
      <c r="C312" s="109">
        <v>24401</v>
      </c>
      <c r="D312" s="109">
        <f>C312-E312</f>
        <v>24401</v>
      </c>
      <c r="E312" s="109">
        <v>0</v>
      </c>
      <c r="F312" s="114">
        <v>40897</v>
      </c>
      <c r="G312" s="108" t="s">
        <v>798</v>
      </c>
      <c r="H312" s="105" t="s">
        <v>608</v>
      </c>
      <c r="I312" s="109"/>
      <c r="J312" s="116"/>
      <c r="K312" s="116"/>
    </row>
    <row r="313" spans="1:11" s="1" customFormat="1" ht="59.25" customHeight="1" x14ac:dyDescent="0.25">
      <c r="A313" s="116">
        <v>221</v>
      </c>
      <c r="B313" s="109" t="s">
        <v>58</v>
      </c>
      <c r="C313" s="109">
        <v>5599</v>
      </c>
      <c r="D313" s="109">
        <f>C313-E313</f>
        <v>5599</v>
      </c>
      <c r="E313" s="109">
        <v>0</v>
      </c>
      <c r="F313" s="114">
        <v>40897</v>
      </c>
      <c r="G313" s="108" t="s">
        <v>798</v>
      </c>
      <c r="H313" s="105" t="s">
        <v>608</v>
      </c>
      <c r="I313" s="109"/>
      <c r="J313" s="116"/>
      <c r="K313" s="116"/>
    </row>
    <row r="314" spans="1:11" s="1" customFormat="1" ht="48.75" x14ac:dyDescent="0.25">
      <c r="A314" s="116">
        <v>222</v>
      </c>
      <c r="B314" s="109" t="s">
        <v>1096</v>
      </c>
      <c r="C314" s="109">
        <v>81480</v>
      </c>
      <c r="D314" s="109">
        <f t="shared" si="40"/>
        <v>81480</v>
      </c>
      <c r="E314" s="109">
        <v>0</v>
      </c>
      <c r="F314" s="112">
        <v>43676</v>
      </c>
      <c r="G314" s="108" t="s">
        <v>1097</v>
      </c>
      <c r="H314" s="105" t="s">
        <v>608</v>
      </c>
      <c r="I314" s="109"/>
      <c r="J314" s="116"/>
      <c r="K314" s="116"/>
    </row>
    <row r="315" spans="1:11" s="1" customFormat="1" ht="15.75" customHeight="1" x14ac:dyDescent="0.25">
      <c r="A315" s="116"/>
      <c r="B315" s="115" t="s">
        <v>116</v>
      </c>
      <c r="C315" s="115">
        <f>SUM(C288:C314)</f>
        <v>614395</v>
      </c>
      <c r="D315" s="115">
        <f>SUM(D288:D314)</f>
        <v>589477.88</v>
      </c>
      <c r="E315" s="115">
        <f>SUM(E288:E314)</f>
        <v>24917.119999999999</v>
      </c>
      <c r="F315" s="115"/>
      <c r="G315" s="115"/>
      <c r="H315" s="115"/>
      <c r="I315" s="115"/>
      <c r="J315" s="116"/>
      <c r="K315" s="116"/>
    </row>
    <row r="316" spans="1:11" s="1" customFormat="1" ht="40.5" customHeight="1" x14ac:dyDescent="0.25">
      <c r="A316" s="116"/>
      <c r="B316" s="395" t="s">
        <v>59</v>
      </c>
      <c r="C316" s="396"/>
      <c r="D316" s="396"/>
      <c r="E316" s="396"/>
      <c r="F316" s="396"/>
      <c r="G316" s="396"/>
      <c r="H316" s="396"/>
      <c r="I316" s="397"/>
      <c r="J316" s="116"/>
      <c r="K316" s="116"/>
    </row>
    <row r="317" spans="1:11" s="1" customFormat="1" ht="47.25" customHeight="1" x14ac:dyDescent="0.25">
      <c r="A317" s="116">
        <v>223</v>
      </c>
      <c r="B317" s="105" t="s">
        <v>589</v>
      </c>
      <c r="C317" s="113">
        <v>42116.57</v>
      </c>
      <c r="D317" s="113">
        <v>25269.84</v>
      </c>
      <c r="E317" s="113">
        <f t="shared" ref="E317:E319" si="42">C317-D317</f>
        <v>16846.73</v>
      </c>
      <c r="F317" s="114">
        <v>42356</v>
      </c>
      <c r="G317" s="108" t="s">
        <v>618</v>
      </c>
      <c r="H317" s="105" t="s">
        <v>608</v>
      </c>
      <c r="I317" s="109"/>
      <c r="J317" s="116"/>
      <c r="K317" s="116"/>
    </row>
    <row r="318" spans="1:11" s="1" customFormat="1" ht="51" customHeight="1" x14ac:dyDescent="0.25">
      <c r="A318" s="116">
        <v>224</v>
      </c>
      <c r="B318" s="105" t="s">
        <v>619</v>
      </c>
      <c r="C318" s="113">
        <v>15500</v>
      </c>
      <c r="D318" s="113">
        <v>15500</v>
      </c>
      <c r="E318" s="113">
        <f t="shared" si="42"/>
        <v>0</v>
      </c>
      <c r="F318" s="114">
        <v>42356</v>
      </c>
      <c r="G318" s="108" t="s">
        <v>618</v>
      </c>
      <c r="H318" s="105" t="s">
        <v>608</v>
      </c>
      <c r="I318" s="109"/>
      <c r="J318" s="116"/>
      <c r="K318" s="116"/>
    </row>
    <row r="319" spans="1:11" s="1" customFormat="1" ht="48" customHeight="1" x14ac:dyDescent="0.25">
      <c r="A319" s="116">
        <v>225</v>
      </c>
      <c r="B319" s="105" t="s">
        <v>619</v>
      </c>
      <c r="C319" s="113">
        <v>15500</v>
      </c>
      <c r="D319" s="113">
        <v>15500</v>
      </c>
      <c r="E319" s="113">
        <f t="shared" si="42"/>
        <v>0</v>
      </c>
      <c r="F319" s="114">
        <v>42356</v>
      </c>
      <c r="G319" s="108" t="s">
        <v>618</v>
      </c>
      <c r="H319" s="105" t="s">
        <v>608</v>
      </c>
      <c r="I319" s="109"/>
      <c r="J319" s="116"/>
      <c r="K319" s="116"/>
    </row>
    <row r="320" spans="1:11" s="1" customFormat="1" ht="41.25" customHeight="1" x14ac:dyDescent="0.25">
      <c r="A320" s="116">
        <v>226</v>
      </c>
      <c r="B320" s="105" t="s">
        <v>1194</v>
      </c>
      <c r="C320" s="109">
        <v>6386</v>
      </c>
      <c r="D320" s="109">
        <f t="shared" ref="D320:D334" si="43">C320-E320</f>
        <v>6386</v>
      </c>
      <c r="E320" s="109">
        <v>0</v>
      </c>
      <c r="F320" s="111" t="s">
        <v>625</v>
      </c>
      <c r="G320" s="105" t="s">
        <v>1195</v>
      </c>
      <c r="H320" s="105" t="s">
        <v>608</v>
      </c>
      <c r="I320" s="105"/>
      <c r="J320" s="116"/>
      <c r="K320" s="116"/>
    </row>
    <row r="321" spans="1:11" s="1" customFormat="1" ht="39.75" customHeight="1" x14ac:dyDescent="0.25">
      <c r="A321" s="116">
        <v>227</v>
      </c>
      <c r="B321" s="105" t="s">
        <v>1194</v>
      </c>
      <c r="C321" s="109">
        <v>6386</v>
      </c>
      <c r="D321" s="109">
        <f t="shared" si="43"/>
        <v>6386</v>
      </c>
      <c r="E321" s="109">
        <v>0</v>
      </c>
      <c r="F321" s="111" t="s">
        <v>625</v>
      </c>
      <c r="G321" s="105" t="s">
        <v>1196</v>
      </c>
      <c r="H321" s="105" t="s">
        <v>608</v>
      </c>
      <c r="I321" s="105"/>
      <c r="J321" s="116"/>
      <c r="K321" s="116"/>
    </row>
    <row r="322" spans="1:11" s="1" customFormat="1" ht="40.5" customHeight="1" x14ac:dyDescent="0.25">
      <c r="A322" s="116">
        <v>228</v>
      </c>
      <c r="B322" s="105" t="s">
        <v>62</v>
      </c>
      <c r="C322" s="109">
        <v>25640</v>
      </c>
      <c r="D322" s="109">
        <f>C322-E322</f>
        <v>25640</v>
      </c>
      <c r="E322" s="109">
        <v>0</v>
      </c>
      <c r="F322" s="110">
        <v>41156</v>
      </c>
      <c r="G322" s="109" t="s">
        <v>799</v>
      </c>
      <c r="H322" s="105" t="s">
        <v>608</v>
      </c>
      <c r="I322" s="105"/>
      <c r="J322" s="116"/>
      <c r="K322" s="116"/>
    </row>
    <row r="323" spans="1:11" s="1" customFormat="1" ht="61.5" customHeight="1" x14ac:dyDescent="0.25">
      <c r="A323" s="116">
        <v>229</v>
      </c>
      <c r="B323" s="105" t="s">
        <v>62</v>
      </c>
      <c r="C323" s="109">
        <v>25640</v>
      </c>
      <c r="D323" s="109">
        <f>C323-E323</f>
        <v>25640</v>
      </c>
      <c r="E323" s="109">
        <v>0</v>
      </c>
      <c r="F323" s="110">
        <v>41156</v>
      </c>
      <c r="G323" s="109" t="s">
        <v>799</v>
      </c>
      <c r="H323" s="105" t="s">
        <v>608</v>
      </c>
      <c r="I323" s="105"/>
      <c r="J323" s="116"/>
      <c r="K323" s="116"/>
    </row>
    <row r="324" spans="1:11" s="1" customFormat="1" ht="42.75" customHeight="1" x14ac:dyDescent="0.25">
      <c r="A324" s="116">
        <v>230</v>
      </c>
      <c r="B324" s="105" t="s">
        <v>261</v>
      </c>
      <c r="C324" s="109">
        <v>110628</v>
      </c>
      <c r="D324" s="109">
        <v>110628</v>
      </c>
      <c r="E324" s="109">
        <f>C324-D324</f>
        <v>0</v>
      </c>
      <c r="F324" s="110">
        <v>41625</v>
      </c>
      <c r="G324" s="109" t="s">
        <v>626</v>
      </c>
      <c r="H324" s="105" t="s">
        <v>608</v>
      </c>
      <c r="I324" s="105"/>
      <c r="J324" s="116"/>
      <c r="K324" s="116"/>
    </row>
    <row r="325" spans="1:11" s="1" customFormat="1" ht="42.75" customHeight="1" x14ac:dyDescent="0.25">
      <c r="A325" s="116">
        <v>231</v>
      </c>
      <c r="B325" s="105" t="s">
        <v>261</v>
      </c>
      <c r="C325" s="109">
        <v>110628</v>
      </c>
      <c r="D325" s="109">
        <v>110628</v>
      </c>
      <c r="E325" s="109">
        <f>C325-D325</f>
        <v>0</v>
      </c>
      <c r="F325" s="110">
        <v>41625</v>
      </c>
      <c r="G325" s="109" t="s">
        <v>626</v>
      </c>
      <c r="H325" s="105" t="s">
        <v>608</v>
      </c>
      <c r="I325" s="105"/>
      <c r="J325" s="116"/>
      <c r="K325" s="116"/>
    </row>
    <row r="326" spans="1:11" s="1" customFormat="1" ht="42.75" customHeight="1" x14ac:dyDescent="0.25">
      <c r="A326" s="116">
        <v>232</v>
      </c>
      <c r="B326" s="105" t="s">
        <v>262</v>
      </c>
      <c r="C326" s="109">
        <v>27482</v>
      </c>
      <c r="D326" s="109">
        <f>C326-E326</f>
        <v>27482</v>
      </c>
      <c r="E326" s="109">
        <v>0</v>
      </c>
      <c r="F326" s="110">
        <v>41625</v>
      </c>
      <c r="G326" s="109" t="s">
        <v>626</v>
      </c>
      <c r="H326" s="105" t="s">
        <v>608</v>
      </c>
      <c r="I326" s="105"/>
      <c r="J326" s="116"/>
      <c r="K326" s="116"/>
    </row>
    <row r="327" spans="1:11" s="1" customFormat="1" ht="40.5" customHeight="1" x14ac:dyDescent="0.25">
      <c r="A327" s="116">
        <v>233</v>
      </c>
      <c r="B327" s="105" t="s">
        <v>623</v>
      </c>
      <c r="C327" s="113">
        <v>23000</v>
      </c>
      <c r="D327" s="113">
        <v>23000</v>
      </c>
      <c r="E327" s="113">
        <f t="shared" ref="E327" si="44">C327-D327</f>
        <v>0</v>
      </c>
      <c r="F327" s="114">
        <v>42356</v>
      </c>
      <c r="G327" s="108" t="s">
        <v>618</v>
      </c>
      <c r="H327" s="105" t="s">
        <v>608</v>
      </c>
      <c r="I327" s="105"/>
      <c r="J327" s="116"/>
      <c r="K327" s="116"/>
    </row>
    <row r="328" spans="1:11" s="1" customFormat="1" ht="39.75" customHeight="1" x14ac:dyDescent="0.25">
      <c r="A328" s="116">
        <v>234</v>
      </c>
      <c r="B328" s="105" t="s">
        <v>63</v>
      </c>
      <c r="C328" s="109">
        <v>48720</v>
      </c>
      <c r="D328" s="109">
        <v>48720</v>
      </c>
      <c r="E328" s="109">
        <f>C328-D328</f>
        <v>0</v>
      </c>
      <c r="F328" s="110">
        <v>41156</v>
      </c>
      <c r="G328" s="109" t="s">
        <v>799</v>
      </c>
      <c r="H328" s="105" t="s">
        <v>608</v>
      </c>
      <c r="I328" s="105"/>
      <c r="J328" s="116"/>
      <c r="K328" s="116"/>
    </row>
    <row r="329" spans="1:11" s="1" customFormat="1" ht="40.5" customHeight="1" x14ac:dyDescent="0.25">
      <c r="A329" s="116">
        <v>235</v>
      </c>
      <c r="B329" s="105" t="s">
        <v>60</v>
      </c>
      <c r="C329" s="109">
        <v>4896</v>
      </c>
      <c r="D329" s="109">
        <f t="shared" si="43"/>
        <v>4896</v>
      </c>
      <c r="E329" s="109">
        <v>0</v>
      </c>
      <c r="F329" s="111" t="s">
        <v>625</v>
      </c>
      <c r="G329" s="105" t="s">
        <v>1197</v>
      </c>
      <c r="H329" s="105" t="s">
        <v>608</v>
      </c>
      <c r="I329" s="105"/>
      <c r="J329" s="116"/>
      <c r="K329" s="116"/>
    </row>
    <row r="330" spans="1:11" s="1" customFormat="1" ht="40.5" customHeight="1" x14ac:dyDescent="0.25">
      <c r="A330" s="116">
        <v>236</v>
      </c>
      <c r="B330" s="105" t="s">
        <v>627</v>
      </c>
      <c r="C330" s="113">
        <v>41500</v>
      </c>
      <c r="D330" s="113">
        <v>24900.48</v>
      </c>
      <c r="E330" s="109">
        <f>C330-D330</f>
        <v>16599.52</v>
      </c>
      <c r="F330" s="114">
        <v>42356</v>
      </c>
      <c r="G330" s="108" t="s">
        <v>618</v>
      </c>
      <c r="H330" s="105" t="s">
        <v>608</v>
      </c>
      <c r="I330" s="105"/>
      <c r="J330" s="116"/>
      <c r="K330" s="116"/>
    </row>
    <row r="331" spans="1:11" s="1" customFormat="1" ht="49.5" customHeight="1" x14ac:dyDescent="0.25">
      <c r="A331" s="116">
        <v>237</v>
      </c>
      <c r="B331" s="105" t="s">
        <v>627</v>
      </c>
      <c r="C331" s="113">
        <v>41500</v>
      </c>
      <c r="D331" s="113">
        <v>24900.48</v>
      </c>
      <c r="E331" s="109">
        <f>C331-D331</f>
        <v>16599.52</v>
      </c>
      <c r="F331" s="114">
        <v>42356</v>
      </c>
      <c r="G331" s="108" t="s">
        <v>618</v>
      </c>
      <c r="H331" s="105" t="s">
        <v>608</v>
      </c>
      <c r="I331" s="105"/>
      <c r="J331" s="116"/>
      <c r="K331" s="116"/>
    </row>
    <row r="332" spans="1:11" s="1" customFormat="1" ht="53.25" customHeight="1" x14ac:dyDescent="0.25">
      <c r="A332" s="116">
        <v>238</v>
      </c>
      <c r="B332" s="105" t="s">
        <v>61</v>
      </c>
      <c r="C332" s="109">
        <v>3029</v>
      </c>
      <c r="D332" s="109">
        <f t="shared" si="43"/>
        <v>3029</v>
      </c>
      <c r="E332" s="109">
        <v>0</v>
      </c>
      <c r="F332" s="111" t="s">
        <v>625</v>
      </c>
      <c r="G332" s="105" t="s">
        <v>1198</v>
      </c>
      <c r="H332" s="105" t="s">
        <v>608</v>
      </c>
      <c r="I332" s="105"/>
      <c r="J332" s="116"/>
      <c r="K332" s="116"/>
    </row>
    <row r="333" spans="1:11" s="1" customFormat="1" ht="54" customHeight="1" x14ac:dyDescent="0.25">
      <c r="A333" s="116">
        <v>239</v>
      </c>
      <c r="B333" s="105" t="s">
        <v>247</v>
      </c>
      <c r="C333" s="109">
        <v>9476</v>
      </c>
      <c r="D333" s="109">
        <f t="shared" si="43"/>
        <v>9476</v>
      </c>
      <c r="E333" s="109">
        <v>0</v>
      </c>
      <c r="F333" s="111" t="s">
        <v>628</v>
      </c>
      <c r="G333" s="105" t="s">
        <v>1199</v>
      </c>
      <c r="H333" s="105" t="s">
        <v>608</v>
      </c>
      <c r="I333" s="105"/>
      <c r="J333" s="116"/>
      <c r="K333" s="116"/>
    </row>
    <row r="334" spans="1:11" s="1" customFormat="1" ht="48.75" x14ac:dyDescent="0.25">
      <c r="A334" s="116">
        <v>240</v>
      </c>
      <c r="B334" s="109" t="s">
        <v>1096</v>
      </c>
      <c r="C334" s="109">
        <v>81480</v>
      </c>
      <c r="D334" s="109">
        <f t="shared" si="43"/>
        <v>81480</v>
      </c>
      <c r="E334" s="109">
        <v>0</v>
      </c>
      <c r="F334" s="112">
        <v>43676</v>
      </c>
      <c r="G334" s="108" t="s">
        <v>1097</v>
      </c>
      <c r="H334" s="105" t="s">
        <v>608</v>
      </c>
      <c r="I334" s="109"/>
      <c r="J334" s="116"/>
      <c r="K334" s="116"/>
    </row>
    <row r="335" spans="1:11" s="1" customFormat="1" ht="15.75" x14ac:dyDescent="0.25">
      <c r="A335" s="116"/>
      <c r="B335" s="117" t="s">
        <v>64</v>
      </c>
      <c r="C335" s="115">
        <f>SUM(C317:C334)</f>
        <v>639507.57000000007</v>
      </c>
      <c r="D335" s="115">
        <f>SUM(D317:D334)</f>
        <v>589461.79999999993</v>
      </c>
      <c r="E335" s="115">
        <f>SUM(E317:E334)</f>
        <v>50045.770000000004</v>
      </c>
      <c r="F335" s="117"/>
      <c r="G335" s="117"/>
      <c r="H335" s="117"/>
      <c r="I335" s="117"/>
      <c r="J335" s="116"/>
      <c r="K335" s="116"/>
    </row>
    <row r="336" spans="1:11" s="1" customFormat="1" ht="36.75" customHeight="1" x14ac:dyDescent="0.25">
      <c r="A336" s="116"/>
      <c r="B336" s="398" t="s">
        <v>65</v>
      </c>
      <c r="C336" s="399"/>
      <c r="D336" s="399"/>
      <c r="E336" s="399"/>
      <c r="F336" s="399"/>
      <c r="G336" s="399"/>
      <c r="H336" s="399"/>
      <c r="I336" s="400"/>
      <c r="J336" s="116"/>
      <c r="K336" s="116"/>
    </row>
    <row r="337" spans="1:11" s="1" customFormat="1" ht="50.25" customHeight="1" x14ac:dyDescent="0.25">
      <c r="A337" s="116">
        <v>241</v>
      </c>
      <c r="B337" s="105" t="s">
        <v>629</v>
      </c>
      <c r="C337" s="113">
        <v>22000</v>
      </c>
      <c r="D337" s="113">
        <v>22000</v>
      </c>
      <c r="E337" s="113">
        <f t="shared" ref="E337" si="45">C337-D337</f>
        <v>0</v>
      </c>
      <c r="F337" s="114">
        <v>42356</v>
      </c>
      <c r="G337" s="108" t="s">
        <v>618</v>
      </c>
      <c r="H337" s="105" t="s">
        <v>608</v>
      </c>
      <c r="I337" s="118"/>
      <c r="J337" s="116"/>
      <c r="K337" s="116"/>
    </row>
    <row r="338" spans="1:11" s="1" customFormat="1" ht="49.5" customHeight="1" x14ac:dyDescent="0.25">
      <c r="A338" s="116">
        <v>242</v>
      </c>
      <c r="B338" s="105" t="s">
        <v>800</v>
      </c>
      <c r="C338" s="113">
        <v>99541.82</v>
      </c>
      <c r="D338" s="113">
        <v>99541.82</v>
      </c>
      <c r="E338" s="113">
        <f t="shared" ref="E338" si="46">C338-D338</f>
        <v>0</v>
      </c>
      <c r="F338" s="114">
        <v>42661</v>
      </c>
      <c r="G338" s="108" t="s">
        <v>801</v>
      </c>
      <c r="H338" s="105" t="s">
        <v>608</v>
      </c>
      <c r="I338" s="119"/>
      <c r="J338" s="126"/>
      <c r="K338" s="116"/>
    </row>
    <row r="339" spans="1:11" s="1" customFormat="1" ht="48" customHeight="1" x14ac:dyDescent="0.25">
      <c r="A339" s="116">
        <v>243</v>
      </c>
      <c r="B339" s="105" t="s">
        <v>631</v>
      </c>
      <c r="C339" s="109">
        <v>58000</v>
      </c>
      <c r="D339" s="109">
        <v>58000</v>
      </c>
      <c r="E339" s="109">
        <f>C339-D339</f>
        <v>0</v>
      </c>
      <c r="F339" s="110">
        <v>41989</v>
      </c>
      <c r="G339" s="108" t="s">
        <v>630</v>
      </c>
      <c r="H339" s="105" t="s">
        <v>608</v>
      </c>
      <c r="I339" s="119"/>
      <c r="J339" s="116"/>
      <c r="K339" s="116"/>
    </row>
    <row r="340" spans="1:11" s="1" customFormat="1" ht="48.75" customHeight="1" x14ac:dyDescent="0.25">
      <c r="A340" s="116">
        <v>244</v>
      </c>
      <c r="B340" s="105" t="s">
        <v>632</v>
      </c>
      <c r="C340" s="113">
        <v>78000</v>
      </c>
      <c r="D340" s="113">
        <v>70200</v>
      </c>
      <c r="E340" s="109">
        <f>C340-D340</f>
        <v>7800</v>
      </c>
      <c r="F340" s="114">
        <v>42356</v>
      </c>
      <c r="G340" s="108" t="s">
        <v>618</v>
      </c>
      <c r="H340" s="105" t="s">
        <v>608</v>
      </c>
      <c r="I340" s="119"/>
      <c r="J340" s="116"/>
      <c r="K340" s="116"/>
    </row>
    <row r="341" spans="1:11" s="1" customFormat="1" ht="43.5" customHeight="1" x14ac:dyDescent="0.25">
      <c r="A341" s="116">
        <v>245</v>
      </c>
      <c r="B341" s="105" t="s">
        <v>522</v>
      </c>
      <c r="C341" s="109">
        <v>30000</v>
      </c>
      <c r="D341" s="109">
        <f>C341-E341</f>
        <v>30000</v>
      </c>
      <c r="E341" s="109">
        <v>0</v>
      </c>
      <c r="F341" s="110">
        <v>41989</v>
      </c>
      <c r="G341" s="108" t="s">
        <v>630</v>
      </c>
      <c r="H341" s="105" t="s">
        <v>608</v>
      </c>
      <c r="I341" s="119"/>
      <c r="J341" s="116"/>
      <c r="K341" s="116"/>
    </row>
    <row r="342" spans="1:11" s="1" customFormat="1" ht="48.75" x14ac:dyDescent="0.25">
      <c r="A342" s="116">
        <v>246</v>
      </c>
      <c r="B342" s="109" t="s">
        <v>1096</v>
      </c>
      <c r="C342" s="109">
        <v>81480</v>
      </c>
      <c r="D342" s="109">
        <f t="shared" ref="D342:D346" si="47">C342-E342</f>
        <v>81480</v>
      </c>
      <c r="E342" s="109">
        <v>0</v>
      </c>
      <c r="F342" s="112">
        <v>43676</v>
      </c>
      <c r="G342" s="108" t="s">
        <v>1097</v>
      </c>
      <c r="H342" s="105" t="s">
        <v>608</v>
      </c>
      <c r="I342" s="109"/>
      <c r="J342" s="116"/>
      <c r="K342" s="116"/>
    </row>
    <row r="343" spans="1:11" s="1" customFormat="1" ht="48.75" x14ac:dyDescent="0.25">
      <c r="A343" s="116">
        <v>247</v>
      </c>
      <c r="B343" s="105" t="s">
        <v>1451</v>
      </c>
      <c r="C343" s="109">
        <v>69999</v>
      </c>
      <c r="D343" s="109">
        <f t="shared" si="47"/>
        <v>69999</v>
      </c>
      <c r="E343" s="109">
        <v>0</v>
      </c>
      <c r="F343" s="112">
        <v>44897</v>
      </c>
      <c r="G343" s="108" t="s">
        <v>1452</v>
      </c>
      <c r="H343" s="105" t="s">
        <v>608</v>
      </c>
      <c r="I343" s="119"/>
      <c r="J343" s="116"/>
      <c r="K343" s="116"/>
    </row>
    <row r="344" spans="1:11" s="1" customFormat="1" ht="53.25" customHeight="1" x14ac:dyDescent="0.25">
      <c r="A344" s="116">
        <v>248</v>
      </c>
      <c r="B344" s="105" t="s">
        <v>1451</v>
      </c>
      <c r="C344" s="109">
        <v>69999</v>
      </c>
      <c r="D344" s="109">
        <f t="shared" si="47"/>
        <v>69999</v>
      </c>
      <c r="E344" s="109">
        <v>0</v>
      </c>
      <c r="F344" s="112">
        <v>44897</v>
      </c>
      <c r="G344" s="108" t="s">
        <v>1452</v>
      </c>
      <c r="H344" s="105" t="s">
        <v>608</v>
      </c>
      <c r="I344" s="119"/>
      <c r="J344" s="116"/>
      <c r="K344" s="116"/>
    </row>
    <row r="345" spans="1:11" s="1" customFormat="1" ht="48" customHeight="1" x14ac:dyDescent="0.25">
      <c r="A345" s="116">
        <v>249</v>
      </c>
      <c r="B345" s="105" t="s">
        <v>1453</v>
      </c>
      <c r="C345" s="109">
        <v>89999</v>
      </c>
      <c r="D345" s="109">
        <f t="shared" si="47"/>
        <v>89999</v>
      </c>
      <c r="E345" s="109">
        <v>0</v>
      </c>
      <c r="F345" s="112">
        <v>44897</v>
      </c>
      <c r="G345" s="108" t="s">
        <v>1452</v>
      </c>
      <c r="H345" s="105" t="s">
        <v>608</v>
      </c>
      <c r="I345" s="119"/>
      <c r="J345" s="116"/>
      <c r="K345" s="116"/>
    </row>
    <row r="346" spans="1:11" s="1" customFormat="1" ht="65.25" customHeight="1" x14ac:dyDescent="0.25">
      <c r="A346" s="116">
        <v>250</v>
      </c>
      <c r="B346" s="109" t="s">
        <v>1454</v>
      </c>
      <c r="C346" s="109">
        <v>81999</v>
      </c>
      <c r="D346" s="109">
        <f t="shared" si="47"/>
        <v>81999</v>
      </c>
      <c r="E346" s="109">
        <v>0</v>
      </c>
      <c r="F346" s="112">
        <v>44897</v>
      </c>
      <c r="G346" s="108" t="s">
        <v>1452</v>
      </c>
      <c r="H346" s="105" t="s">
        <v>608</v>
      </c>
      <c r="I346" s="109"/>
      <c r="J346" s="116"/>
      <c r="K346" s="116"/>
    </row>
    <row r="347" spans="1:11" s="1" customFormat="1" ht="39" customHeight="1" x14ac:dyDescent="0.25">
      <c r="A347" s="116"/>
      <c r="B347" s="120" t="s">
        <v>64</v>
      </c>
      <c r="C347" s="115">
        <f>SUM(C337:C346)</f>
        <v>681017.82000000007</v>
      </c>
      <c r="D347" s="115">
        <f>SUM(D337:D346)</f>
        <v>673217.82000000007</v>
      </c>
      <c r="E347" s="115">
        <f>SUM(E337:E346)</f>
        <v>7800</v>
      </c>
      <c r="F347" s="121"/>
      <c r="G347" s="120"/>
      <c r="H347" s="120"/>
      <c r="I347" s="120"/>
      <c r="J347" s="116"/>
      <c r="K347" s="116"/>
    </row>
    <row r="348" spans="1:11" s="1" customFormat="1" ht="30.75" customHeight="1" x14ac:dyDescent="0.3">
      <c r="A348" s="116"/>
      <c r="B348" s="122" t="s">
        <v>115</v>
      </c>
      <c r="C348" s="123">
        <f>C347+C335+C315</f>
        <v>1934920.3900000001</v>
      </c>
      <c r="D348" s="123">
        <f>D347+D335+D315</f>
        <v>1852157.5</v>
      </c>
      <c r="E348" s="123">
        <f>E347+E335+E315</f>
        <v>82762.89</v>
      </c>
      <c r="F348" s="124"/>
      <c r="G348" s="122"/>
      <c r="H348" s="122"/>
      <c r="I348" s="122"/>
      <c r="J348" s="116"/>
      <c r="K348" s="116"/>
    </row>
    <row r="349" spans="1:11" s="1" customFormat="1" ht="29.25" customHeight="1" x14ac:dyDescent="0.25">
      <c r="A349" s="116"/>
      <c r="B349" s="392" t="s">
        <v>66</v>
      </c>
      <c r="C349" s="393"/>
      <c r="D349" s="393"/>
      <c r="E349" s="393"/>
      <c r="F349" s="393"/>
      <c r="G349" s="393"/>
      <c r="H349" s="393"/>
      <c r="I349" s="394"/>
      <c r="J349" s="116"/>
      <c r="K349" s="116"/>
    </row>
    <row r="350" spans="1:11" s="1" customFormat="1" ht="20.25" customHeight="1" x14ac:dyDescent="0.25">
      <c r="A350" s="116"/>
      <c r="B350" s="355" t="s">
        <v>46</v>
      </c>
      <c r="C350" s="356"/>
      <c r="D350" s="356"/>
      <c r="E350" s="356"/>
      <c r="F350" s="356"/>
      <c r="G350" s="356"/>
      <c r="H350" s="356"/>
      <c r="I350" s="357"/>
      <c r="J350" s="116"/>
      <c r="K350" s="116"/>
    </row>
    <row r="351" spans="1:11" s="1" customFormat="1" ht="76.5" customHeight="1" x14ac:dyDescent="0.25">
      <c r="A351" s="116">
        <v>251</v>
      </c>
      <c r="B351" s="119" t="s">
        <v>67</v>
      </c>
      <c r="C351" s="109">
        <v>9979</v>
      </c>
      <c r="D351" s="109">
        <f t="shared" ref="D351:D352" si="48">C351-E351</f>
        <v>9979</v>
      </c>
      <c r="E351" s="109">
        <v>0</v>
      </c>
      <c r="F351" s="112">
        <v>39014</v>
      </c>
      <c r="G351" s="109" t="s">
        <v>614</v>
      </c>
      <c r="H351" s="105" t="s">
        <v>608</v>
      </c>
      <c r="I351" s="119"/>
      <c r="J351" s="116"/>
      <c r="K351" s="116"/>
    </row>
    <row r="352" spans="1:11" s="1" customFormat="1" ht="72.75" x14ac:dyDescent="0.25">
      <c r="A352" s="116">
        <v>252</v>
      </c>
      <c r="B352" s="119" t="s">
        <v>67</v>
      </c>
      <c r="C352" s="109">
        <v>9979</v>
      </c>
      <c r="D352" s="109">
        <f t="shared" si="48"/>
        <v>9979</v>
      </c>
      <c r="E352" s="109">
        <v>0</v>
      </c>
      <c r="F352" s="112">
        <v>39014</v>
      </c>
      <c r="G352" s="109" t="s">
        <v>614</v>
      </c>
      <c r="H352" s="105" t="s">
        <v>608</v>
      </c>
      <c r="I352" s="119"/>
      <c r="J352" s="116"/>
      <c r="K352" s="116"/>
    </row>
    <row r="353" spans="1:11" s="1" customFormat="1" ht="16.5" customHeight="1" x14ac:dyDescent="0.25">
      <c r="A353" s="116"/>
      <c r="B353" s="120" t="s">
        <v>71</v>
      </c>
      <c r="C353" s="115">
        <f>SUM(C351:C352)</f>
        <v>19958</v>
      </c>
      <c r="D353" s="115">
        <f>SUM(D351:D352)</f>
        <v>19958</v>
      </c>
      <c r="E353" s="115">
        <f>SUM(E351:E352)</f>
        <v>0</v>
      </c>
      <c r="F353" s="121"/>
      <c r="G353" s="120"/>
      <c r="H353" s="120"/>
      <c r="I353" s="128"/>
      <c r="J353" s="116"/>
      <c r="K353" s="116"/>
    </row>
    <row r="354" spans="1:11" s="1" customFormat="1" ht="21.75" customHeight="1" x14ac:dyDescent="0.25">
      <c r="A354" s="116"/>
      <c r="B354" s="355" t="s">
        <v>68</v>
      </c>
      <c r="C354" s="356"/>
      <c r="D354" s="356"/>
      <c r="E354" s="356"/>
      <c r="F354" s="356"/>
      <c r="G354" s="356"/>
      <c r="H354" s="356"/>
      <c r="I354" s="357"/>
      <c r="J354" s="116"/>
      <c r="K354" s="116"/>
    </row>
    <row r="355" spans="1:11" s="1" customFormat="1" ht="72.75" x14ac:dyDescent="0.25">
      <c r="A355" s="116">
        <v>253</v>
      </c>
      <c r="B355" s="119" t="s">
        <v>70</v>
      </c>
      <c r="C355" s="109">
        <v>11200</v>
      </c>
      <c r="D355" s="109">
        <f t="shared" ref="D355" si="49">C355-E355</f>
        <v>11200</v>
      </c>
      <c r="E355" s="109">
        <v>0</v>
      </c>
      <c r="F355" s="112">
        <v>39014</v>
      </c>
      <c r="G355" s="109" t="s">
        <v>614</v>
      </c>
      <c r="H355" s="105" t="s">
        <v>608</v>
      </c>
      <c r="I355" s="119"/>
      <c r="J355" s="116"/>
      <c r="K355" s="116"/>
    </row>
    <row r="356" spans="1:11" s="1" customFormat="1" ht="51" customHeight="1" x14ac:dyDescent="0.25">
      <c r="A356" s="116">
        <v>254</v>
      </c>
      <c r="B356" s="119" t="s">
        <v>69</v>
      </c>
      <c r="C356" s="109">
        <v>6600</v>
      </c>
      <c r="D356" s="109">
        <f>C356-E356</f>
        <v>6600</v>
      </c>
      <c r="E356" s="109">
        <v>0</v>
      </c>
      <c r="F356" s="112">
        <v>40420</v>
      </c>
      <c r="G356" s="109" t="s">
        <v>633</v>
      </c>
      <c r="H356" s="105" t="s">
        <v>608</v>
      </c>
      <c r="I356" s="119"/>
      <c r="J356" s="116"/>
      <c r="K356" s="116"/>
    </row>
    <row r="357" spans="1:11" s="1" customFormat="1" ht="21" customHeight="1" x14ac:dyDescent="0.25">
      <c r="A357" s="116"/>
      <c r="B357" s="120" t="s">
        <v>71</v>
      </c>
      <c r="C357" s="115">
        <f>SUM(C355:C356)</f>
        <v>17800</v>
      </c>
      <c r="D357" s="115">
        <f>SUM(D355:D356)</f>
        <v>17800</v>
      </c>
      <c r="E357" s="115">
        <f>SUM(E355:E356)</f>
        <v>0</v>
      </c>
      <c r="F357" s="121"/>
      <c r="G357" s="120"/>
      <c r="H357" s="120"/>
      <c r="I357" s="120"/>
      <c r="J357" s="116"/>
      <c r="K357" s="116"/>
    </row>
    <row r="358" spans="1:11" s="1" customFormat="1" ht="21.75" customHeight="1" x14ac:dyDescent="0.25">
      <c r="A358" s="116"/>
      <c r="B358" s="355" t="s">
        <v>65</v>
      </c>
      <c r="C358" s="356"/>
      <c r="D358" s="356"/>
      <c r="E358" s="356"/>
      <c r="F358" s="356"/>
      <c r="G358" s="356"/>
      <c r="H358" s="356"/>
      <c r="I358" s="357"/>
      <c r="J358" s="116"/>
      <c r="K358" s="116"/>
    </row>
    <row r="359" spans="1:11" s="1" customFormat="1" ht="24" customHeight="1" x14ac:dyDescent="0.3">
      <c r="A359" s="116"/>
      <c r="B359" s="123" t="s">
        <v>117</v>
      </c>
      <c r="C359" s="115">
        <f>C357+C353</f>
        <v>37758</v>
      </c>
      <c r="D359" s="115">
        <f>D357+D353</f>
        <v>37758</v>
      </c>
      <c r="E359" s="115">
        <f>E357+E353</f>
        <v>0</v>
      </c>
      <c r="F359" s="115"/>
      <c r="G359" s="109"/>
      <c r="H359" s="109"/>
      <c r="I359" s="129"/>
      <c r="J359" s="116"/>
      <c r="K359" s="116"/>
    </row>
    <row r="360" spans="1:11" s="1" customFormat="1" ht="20.25" customHeight="1" x14ac:dyDescent="0.3">
      <c r="A360" s="116"/>
      <c r="B360" s="123" t="s">
        <v>118</v>
      </c>
      <c r="C360" s="115">
        <f>C359+C348</f>
        <v>1972678.3900000001</v>
      </c>
      <c r="D360" s="115">
        <f>D359+D348</f>
        <v>1889915.5</v>
      </c>
      <c r="E360" s="115">
        <f>E359+E348</f>
        <v>82762.89</v>
      </c>
      <c r="F360" s="115"/>
      <c r="G360" s="109"/>
      <c r="H360" s="109"/>
      <c r="I360" s="129"/>
      <c r="J360" s="116"/>
      <c r="K360" s="116"/>
    </row>
    <row r="361" spans="1:11" s="203" customFormat="1" ht="27" customHeight="1" x14ac:dyDescent="0.25">
      <c r="A361" s="202"/>
      <c r="B361" s="403" t="s">
        <v>73</v>
      </c>
      <c r="C361" s="404"/>
      <c r="D361" s="404"/>
      <c r="E361" s="404"/>
      <c r="F361" s="404"/>
      <c r="G361" s="404"/>
      <c r="H361" s="404"/>
      <c r="I361" s="405"/>
      <c r="J361" s="202"/>
      <c r="K361" s="202"/>
    </row>
    <row r="362" spans="1:11" s="1" customFormat="1" ht="25.5" customHeight="1" x14ac:dyDescent="0.25">
      <c r="A362" s="116"/>
      <c r="B362" s="392" t="s">
        <v>72</v>
      </c>
      <c r="C362" s="393"/>
      <c r="D362" s="393"/>
      <c r="E362" s="393"/>
      <c r="F362" s="393"/>
      <c r="G362" s="393"/>
      <c r="H362" s="393"/>
      <c r="I362" s="394"/>
      <c r="J362" s="116"/>
      <c r="K362" s="116"/>
    </row>
    <row r="363" spans="1:11" s="1" customFormat="1" ht="25.5" customHeight="1" x14ac:dyDescent="0.25">
      <c r="A363" s="116"/>
      <c r="B363" s="355" t="s">
        <v>65</v>
      </c>
      <c r="C363" s="356"/>
      <c r="D363" s="356"/>
      <c r="E363" s="356"/>
      <c r="F363" s="356"/>
      <c r="G363" s="356"/>
      <c r="H363" s="356"/>
      <c r="I363" s="357"/>
      <c r="J363" s="116"/>
      <c r="K363" s="116"/>
    </row>
    <row r="364" spans="1:11" s="1" customFormat="1" ht="52.5" customHeight="1" x14ac:dyDescent="0.25">
      <c r="A364" s="127">
        <v>255</v>
      </c>
      <c r="B364" s="119" t="s">
        <v>882</v>
      </c>
      <c r="C364" s="109">
        <v>36350</v>
      </c>
      <c r="D364" s="109">
        <f t="shared" ref="D364:D372" si="50">C364-E364</f>
        <v>36350</v>
      </c>
      <c r="E364" s="109">
        <v>0</v>
      </c>
      <c r="F364" s="110">
        <v>42979</v>
      </c>
      <c r="G364" s="109" t="s">
        <v>883</v>
      </c>
      <c r="H364" s="105" t="s">
        <v>608</v>
      </c>
      <c r="I364" s="119"/>
      <c r="J364" s="116"/>
      <c r="K364" s="116"/>
    </row>
    <row r="365" spans="1:11" s="1" customFormat="1" ht="52.5" customHeight="1" x14ac:dyDescent="0.25">
      <c r="A365" s="127">
        <v>256</v>
      </c>
      <c r="B365" s="119" t="s">
        <v>248</v>
      </c>
      <c r="C365" s="109">
        <v>13500</v>
      </c>
      <c r="D365" s="109">
        <f t="shared" si="50"/>
        <v>13500</v>
      </c>
      <c r="E365" s="109">
        <v>0</v>
      </c>
      <c r="F365" s="110">
        <v>41514</v>
      </c>
      <c r="G365" s="109" t="s">
        <v>802</v>
      </c>
      <c r="H365" s="105" t="s">
        <v>608</v>
      </c>
      <c r="I365" s="119"/>
      <c r="J365" s="116"/>
      <c r="K365" s="116"/>
    </row>
    <row r="366" spans="1:11" s="1" customFormat="1" ht="52.5" customHeight="1" x14ac:dyDescent="0.25">
      <c r="A366" s="127">
        <v>257</v>
      </c>
      <c r="B366" s="119" t="s">
        <v>249</v>
      </c>
      <c r="C366" s="109">
        <v>4000</v>
      </c>
      <c r="D366" s="109">
        <f t="shared" si="50"/>
        <v>4000</v>
      </c>
      <c r="E366" s="109">
        <v>0</v>
      </c>
      <c r="F366" s="110">
        <v>41514</v>
      </c>
      <c r="G366" s="109" t="s">
        <v>802</v>
      </c>
      <c r="H366" s="105" t="s">
        <v>608</v>
      </c>
      <c r="I366" s="119"/>
      <c r="J366" s="116"/>
      <c r="K366" s="116"/>
    </row>
    <row r="367" spans="1:11" s="1" customFormat="1" ht="52.5" customHeight="1" x14ac:dyDescent="0.25">
      <c r="A367" s="127">
        <v>258</v>
      </c>
      <c r="B367" s="119" t="s">
        <v>884</v>
      </c>
      <c r="C367" s="109">
        <v>14850</v>
      </c>
      <c r="D367" s="109">
        <f t="shared" si="50"/>
        <v>14850</v>
      </c>
      <c r="E367" s="109">
        <v>0</v>
      </c>
      <c r="F367" s="110">
        <v>42979</v>
      </c>
      <c r="G367" s="109" t="s">
        <v>885</v>
      </c>
      <c r="H367" s="105" t="s">
        <v>608</v>
      </c>
      <c r="I367" s="119"/>
      <c r="J367" s="116"/>
      <c r="K367" s="116"/>
    </row>
    <row r="368" spans="1:11" s="1" customFormat="1" ht="52.5" customHeight="1" x14ac:dyDescent="0.25">
      <c r="A368" s="127">
        <v>259</v>
      </c>
      <c r="B368" s="119" t="s">
        <v>886</v>
      </c>
      <c r="C368" s="109">
        <v>21000</v>
      </c>
      <c r="D368" s="109">
        <f t="shared" si="50"/>
        <v>21000</v>
      </c>
      <c r="E368" s="109">
        <v>0</v>
      </c>
      <c r="F368" s="110">
        <v>42979</v>
      </c>
      <c r="G368" s="109" t="s">
        <v>887</v>
      </c>
      <c r="H368" s="105" t="s">
        <v>608</v>
      </c>
      <c r="I368" s="119"/>
      <c r="J368" s="116"/>
      <c r="K368" s="116"/>
    </row>
    <row r="369" spans="1:11" s="1" customFormat="1" ht="52.5" customHeight="1" x14ac:dyDescent="0.25">
      <c r="A369" s="127">
        <v>260</v>
      </c>
      <c r="B369" s="119" t="s">
        <v>803</v>
      </c>
      <c r="C369" s="109">
        <v>3120</v>
      </c>
      <c r="D369" s="109">
        <f t="shared" si="50"/>
        <v>3120</v>
      </c>
      <c r="E369" s="109">
        <v>0</v>
      </c>
      <c r="F369" s="110">
        <v>42604</v>
      </c>
      <c r="G369" s="109" t="s">
        <v>804</v>
      </c>
      <c r="H369" s="105" t="s">
        <v>608</v>
      </c>
      <c r="I369" s="119"/>
      <c r="J369" s="116"/>
      <c r="K369" s="116"/>
    </row>
    <row r="370" spans="1:11" s="1" customFormat="1" ht="52.5" customHeight="1" x14ac:dyDescent="0.25">
      <c r="A370" s="127">
        <v>261</v>
      </c>
      <c r="B370" s="119" t="s">
        <v>978</v>
      </c>
      <c r="C370" s="109">
        <v>24945</v>
      </c>
      <c r="D370" s="109">
        <f t="shared" si="50"/>
        <v>24945</v>
      </c>
      <c r="E370" s="109">
        <v>0</v>
      </c>
      <c r="F370" s="110">
        <v>43193</v>
      </c>
      <c r="G370" s="108" t="s">
        <v>979</v>
      </c>
      <c r="H370" s="105" t="s">
        <v>608</v>
      </c>
      <c r="I370" s="119"/>
      <c r="J370" s="116"/>
      <c r="K370" s="116"/>
    </row>
    <row r="371" spans="1:11" s="1" customFormat="1" ht="52.5" customHeight="1" x14ac:dyDescent="0.25">
      <c r="A371" s="127">
        <v>262</v>
      </c>
      <c r="B371" s="119" t="s">
        <v>1098</v>
      </c>
      <c r="C371" s="109">
        <v>23000</v>
      </c>
      <c r="D371" s="109">
        <f t="shared" si="50"/>
        <v>23000</v>
      </c>
      <c r="E371" s="109">
        <v>0</v>
      </c>
      <c r="F371" s="110">
        <v>43816</v>
      </c>
      <c r="G371" s="108" t="s">
        <v>1099</v>
      </c>
      <c r="H371" s="105" t="s">
        <v>608</v>
      </c>
      <c r="I371" s="119"/>
      <c r="J371" s="116"/>
      <c r="K371" s="116"/>
    </row>
    <row r="372" spans="1:11" s="1" customFormat="1" ht="52.5" customHeight="1" x14ac:dyDescent="0.25">
      <c r="A372" s="127">
        <v>263</v>
      </c>
      <c r="B372" s="105" t="s">
        <v>1100</v>
      </c>
      <c r="C372" s="109">
        <v>15300</v>
      </c>
      <c r="D372" s="109">
        <f t="shared" si="50"/>
        <v>15300</v>
      </c>
      <c r="E372" s="109">
        <v>0</v>
      </c>
      <c r="F372" s="110">
        <v>43823</v>
      </c>
      <c r="G372" s="108" t="s">
        <v>1101</v>
      </c>
      <c r="H372" s="105" t="s">
        <v>608</v>
      </c>
      <c r="I372" s="119"/>
      <c r="J372" s="116"/>
      <c r="K372" s="116"/>
    </row>
    <row r="373" spans="1:11" s="1" customFormat="1" ht="52.5" customHeight="1" x14ac:dyDescent="0.25">
      <c r="A373" s="127">
        <v>264</v>
      </c>
      <c r="B373" s="119" t="s">
        <v>1200</v>
      </c>
      <c r="C373" s="109">
        <v>18490</v>
      </c>
      <c r="D373" s="109">
        <v>18490</v>
      </c>
      <c r="E373" s="109">
        <v>0</v>
      </c>
      <c r="F373" s="110">
        <v>44069</v>
      </c>
      <c r="G373" s="108" t="s">
        <v>1201</v>
      </c>
      <c r="H373" s="105" t="s">
        <v>608</v>
      </c>
      <c r="I373" s="119"/>
      <c r="J373" s="116"/>
      <c r="K373" s="116"/>
    </row>
    <row r="374" spans="1:11" s="1" customFormat="1" ht="52.5" customHeight="1" x14ac:dyDescent="0.25">
      <c r="A374" s="127">
        <v>265</v>
      </c>
      <c r="B374" s="119" t="s">
        <v>1202</v>
      </c>
      <c r="C374" s="109">
        <v>73702.19</v>
      </c>
      <c r="D374" s="109">
        <v>73702.19</v>
      </c>
      <c r="E374" s="109">
        <v>0</v>
      </c>
      <c r="F374" s="110">
        <v>44131</v>
      </c>
      <c r="G374" s="108" t="s">
        <v>1203</v>
      </c>
      <c r="H374" s="105" t="s">
        <v>608</v>
      </c>
      <c r="I374" s="119"/>
      <c r="J374" s="116"/>
      <c r="K374" s="116"/>
    </row>
    <row r="375" spans="1:11" s="1" customFormat="1" ht="52.5" customHeight="1" x14ac:dyDescent="0.25">
      <c r="A375" s="127">
        <v>266</v>
      </c>
      <c r="B375" s="119" t="s">
        <v>1204</v>
      </c>
      <c r="C375" s="109">
        <v>10990</v>
      </c>
      <c r="D375" s="109">
        <v>10990</v>
      </c>
      <c r="E375" s="109">
        <v>0</v>
      </c>
      <c r="F375" s="110">
        <v>44190</v>
      </c>
      <c r="G375" s="108" t="s">
        <v>1205</v>
      </c>
      <c r="H375" s="105" t="s">
        <v>608</v>
      </c>
      <c r="I375" s="119"/>
      <c r="J375" s="116"/>
      <c r="K375" s="116"/>
    </row>
    <row r="376" spans="1:11" s="1" customFormat="1" ht="72.75" customHeight="1" x14ac:dyDescent="0.25">
      <c r="A376" s="127">
        <v>267</v>
      </c>
      <c r="B376" s="119" t="s">
        <v>1206</v>
      </c>
      <c r="C376" s="109">
        <v>25490</v>
      </c>
      <c r="D376" s="109">
        <v>25490</v>
      </c>
      <c r="E376" s="109">
        <v>0</v>
      </c>
      <c r="F376" s="110">
        <v>44190</v>
      </c>
      <c r="G376" s="108" t="s">
        <v>1205</v>
      </c>
      <c r="H376" s="105" t="s">
        <v>608</v>
      </c>
      <c r="I376" s="119"/>
      <c r="J376" s="116"/>
      <c r="K376" s="116"/>
    </row>
    <row r="377" spans="1:11" s="1" customFormat="1" ht="72.75" customHeight="1" x14ac:dyDescent="0.25">
      <c r="A377" s="127">
        <v>268</v>
      </c>
      <c r="B377" s="119" t="s">
        <v>1207</v>
      </c>
      <c r="C377" s="109">
        <v>26490</v>
      </c>
      <c r="D377" s="109">
        <v>26490</v>
      </c>
      <c r="E377" s="109">
        <v>0</v>
      </c>
      <c r="F377" s="110">
        <v>44190</v>
      </c>
      <c r="G377" s="108" t="s">
        <v>1205</v>
      </c>
      <c r="H377" s="105" t="s">
        <v>608</v>
      </c>
      <c r="I377" s="119"/>
      <c r="J377" s="116"/>
      <c r="K377" s="116"/>
    </row>
    <row r="378" spans="1:11" s="1" customFormat="1" ht="48.75" x14ac:dyDescent="0.25">
      <c r="A378" s="127">
        <v>269</v>
      </c>
      <c r="B378" s="119" t="s">
        <v>1208</v>
      </c>
      <c r="C378" s="109">
        <v>12990</v>
      </c>
      <c r="D378" s="109">
        <v>12990</v>
      </c>
      <c r="E378" s="109">
        <v>0</v>
      </c>
      <c r="F378" s="110">
        <v>44190</v>
      </c>
      <c r="G378" s="108" t="s">
        <v>1205</v>
      </c>
      <c r="H378" s="105" t="s">
        <v>608</v>
      </c>
      <c r="I378" s="119"/>
      <c r="J378" s="116"/>
      <c r="K378" s="116"/>
    </row>
    <row r="379" spans="1:11" s="1" customFormat="1" ht="45.75" customHeight="1" x14ac:dyDescent="0.25">
      <c r="A379" s="127">
        <v>270</v>
      </c>
      <c r="B379" s="119" t="s">
        <v>1209</v>
      </c>
      <c r="C379" s="109">
        <v>14550</v>
      </c>
      <c r="D379" s="109">
        <v>14550</v>
      </c>
      <c r="E379" s="109">
        <v>0</v>
      </c>
      <c r="F379" s="110">
        <v>44190</v>
      </c>
      <c r="G379" s="108" t="s">
        <v>1205</v>
      </c>
      <c r="H379" s="105" t="s">
        <v>608</v>
      </c>
      <c r="I379" s="119"/>
      <c r="J379" s="116"/>
      <c r="K379" s="116"/>
    </row>
    <row r="380" spans="1:11" s="1" customFormat="1" ht="36.75" customHeight="1" x14ac:dyDescent="0.25">
      <c r="A380" s="127">
        <v>271</v>
      </c>
      <c r="B380" s="119" t="s">
        <v>1210</v>
      </c>
      <c r="C380" s="109">
        <v>26000</v>
      </c>
      <c r="D380" s="109">
        <v>26000</v>
      </c>
      <c r="E380" s="109">
        <v>0</v>
      </c>
      <c r="F380" s="110">
        <v>44190</v>
      </c>
      <c r="G380" s="108" t="s">
        <v>1205</v>
      </c>
      <c r="H380" s="105" t="s">
        <v>608</v>
      </c>
      <c r="I380" s="119"/>
      <c r="J380" s="116"/>
      <c r="K380" s="116"/>
    </row>
    <row r="381" spans="1:11" s="1" customFormat="1" ht="56.25" customHeight="1" x14ac:dyDescent="0.25">
      <c r="A381" s="127">
        <v>272</v>
      </c>
      <c r="B381" s="119" t="s">
        <v>1211</v>
      </c>
      <c r="C381" s="109">
        <v>45600</v>
      </c>
      <c r="D381" s="109">
        <v>45600</v>
      </c>
      <c r="E381" s="109">
        <v>0</v>
      </c>
      <c r="F381" s="110">
        <v>44190</v>
      </c>
      <c r="G381" s="108" t="s">
        <v>1205</v>
      </c>
      <c r="H381" s="105" t="s">
        <v>608</v>
      </c>
      <c r="I381" s="119"/>
      <c r="J381" s="116"/>
      <c r="K381" s="116"/>
    </row>
    <row r="382" spans="1:11" s="1" customFormat="1" ht="38.25" customHeight="1" x14ac:dyDescent="0.25">
      <c r="A382" s="127">
        <v>273</v>
      </c>
      <c r="B382" s="119" t="s">
        <v>1212</v>
      </c>
      <c r="C382" s="109">
        <v>20280</v>
      </c>
      <c r="D382" s="109">
        <v>20280</v>
      </c>
      <c r="E382" s="109">
        <v>0</v>
      </c>
      <c r="F382" s="110">
        <v>44190</v>
      </c>
      <c r="G382" s="108" t="s">
        <v>1205</v>
      </c>
      <c r="H382" s="105" t="s">
        <v>608</v>
      </c>
      <c r="I382" s="119"/>
      <c r="J382" s="116"/>
      <c r="K382" s="116"/>
    </row>
    <row r="383" spans="1:11" s="1" customFormat="1" ht="42.75" customHeight="1" x14ac:dyDescent="0.25">
      <c r="A383" s="127">
        <v>274</v>
      </c>
      <c r="B383" s="119" t="s">
        <v>1378</v>
      </c>
      <c r="C383" s="109">
        <v>19990</v>
      </c>
      <c r="D383" s="109">
        <v>19990</v>
      </c>
      <c r="E383" s="109">
        <v>0</v>
      </c>
      <c r="F383" s="110">
        <v>44544</v>
      </c>
      <c r="G383" s="108" t="s">
        <v>1379</v>
      </c>
      <c r="H383" s="105" t="s">
        <v>608</v>
      </c>
      <c r="I383" s="119"/>
      <c r="J383" s="116"/>
      <c r="K383" s="116"/>
    </row>
    <row r="384" spans="1:11" s="1" customFormat="1" ht="48" customHeight="1" x14ac:dyDescent="0.25">
      <c r="A384" s="127">
        <v>275</v>
      </c>
      <c r="B384" s="119" t="s">
        <v>1380</v>
      </c>
      <c r="C384" s="109">
        <v>168270.6</v>
      </c>
      <c r="D384" s="109">
        <v>33654.239999999998</v>
      </c>
      <c r="E384" s="109">
        <f t="shared" ref="E384:E388" si="51">C384-D384</f>
        <v>134616.36000000002</v>
      </c>
      <c r="F384" s="110">
        <v>44554</v>
      </c>
      <c r="G384" s="108" t="s">
        <v>1381</v>
      </c>
      <c r="H384" s="105" t="s">
        <v>608</v>
      </c>
      <c r="I384" s="119"/>
      <c r="J384" s="116"/>
      <c r="K384" s="116"/>
    </row>
    <row r="385" spans="1:11" s="1" customFormat="1" ht="51.75" customHeight="1" x14ac:dyDescent="0.25">
      <c r="A385" s="127">
        <v>276</v>
      </c>
      <c r="B385" s="119" t="s">
        <v>1382</v>
      </c>
      <c r="C385" s="109">
        <v>261622.39999999999</v>
      </c>
      <c r="D385" s="109">
        <v>52324.56</v>
      </c>
      <c r="E385" s="109">
        <f t="shared" si="51"/>
        <v>209297.84</v>
      </c>
      <c r="F385" s="110">
        <v>44554</v>
      </c>
      <c r="G385" s="108" t="s">
        <v>1381</v>
      </c>
      <c r="H385" s="105" t="s">
        <v>608</v>
      </c>
      <c r="I385" s="119"/>
      <c r="J385" s="116"/>
      <c r="K385" s="116"/>
    </row>
    <row r="386" spans="1:11" s="1" customFormat="1" ht="51.75" customHeight="1" x14ac:dyDescent="0.25">
      <c r="A386" s="127">
        <v>277</v>
      </c>
      <c r="B386" s="119" t="s">
        <v>1455</v>
      </c>
      <c r="C386" s="109">
        <v>15690</v>
      </c>
      <c r="D386" s="109">
        <v>15690</v>
      </c>
      <c r="E386" s="109">
        <f t="shared" si="51"/>
        <v>0</v>
      </c>
      <c r="F386" s="110">
        <v>44897</v>
      </c>
      <c r="G386" s="108" t="s">
        <v>1452</v>
      </c>
      <c r="H386" s="105" t="s">
        <v>608</v>
      </c>
      <c r="I386" s="119"/>
      <c r="J386" s="116"/>
      <c r="K386" s="116"/>
    </row>
    <row r="387" spans="1:11" s="1" customFormat="1" ht="51.75" customHeight="1" x14ac:dyDescent="0.25">
      <c r="A387" s="127">
        <v>278</v>
      </c>
      <c r="B387" s="119" t="s">
        <v>1456</v>
      </c>
      <c r="C387" s="109">
        <v>39999</v>
      </c>
      <c r="D387" s="109">
        <v>39999</v>
      </c>
      <c r="E387" s="109">
        <f t="shared" si="51"/>
        <v>0</v>
      </c>
      <c r="F387" s="110">
        <v>44897</v>
      </c>
      <c r="G387" s="108" t="s">
        <v>1452</v>
      </c>
      <c r="H387" s="105" t="s">
        <v>608</v>
      </c>
      <c r="I387" s="119"/>
      <c r="J387" s="116"/>
      <c r="K387" s="116"/>
    </row>
    <row r="388" spans="1:11" s="1" customFormat="1" ht="57.75" customHeight="1" x14ac:dyDescent="0.25">
      <c r="A388" s="127">
        <v>279</v>
      </c>
      <c r="B388" s="119" t="s">
        <v>1457</v>
      </c>
      <c r="C388" s="109">
        <v>40999</v>
      </c>
      <c r="D388" s="109">
        <v>40999</v>
      </c>
      <c r="E388" s="109">
        <f t="shared" si="51"/>
        <v>0</v>
      </c>
      <c r="F388" s="110">
        <v>44897</v>
      </c>
      <c r="G388" s="108" t="s">
        <v>1452</v>
      </c>
      <c r="H388" s="105" t="s">
        <v>608</v>
      </c>
      <c r="I388" s="119"/>
      <c r="J388" s="116"/>
      <c r="K388" s="116"/>
    </row>
    <row r="389" spans="1:11" s="1" customFormat="1" ht="57.75" customHeight="1" x14ac:dyDescent="0.25">
      <c r="A389" s="127">
        <v>280</v>
      </c>
      <c r="B389" s="119" t="s">
        <v>1458</v>
      </c>
      <c r="C389" s="109">
        <v>35999</v>
      </c>
      <c r="D389" s="109">
        <v>35999</v>
      </c>
      <c r="E389" s="109">
        <f t="shared" ref="E389" si="52">C389-D389</f>
        <v>0</v>
      </c>
      <c r="F389" s="110">
        <v>44897</v>
      </c>
      <c r="G389" s="108" t="s">
        <v>1452</v>
      </c>
      <c r="H389" s="105" t="s">
        <v>608</v>
      </c>
      <c r="I389" s="119"/>
      <c r="J389" s="116"/>
      <c r="K389" s="116"/>
    </row>
    <row r="390" spans="1:11" s="1" customFormat="1" ht="57.75" customHeight="1" x14ac:dyDescent="0.25">
      <c r="A390" s="127">
        <v>281</v>
      </c>
      <c r="B390" s="88" t="s">
        <v>1501</v>
      </c>
      <c r="C390" s="67">
        <v>31789.4</v>
      </c>
      <c r="D390" s="67">
        <v>31789.4</v>
      </c>
      <c r="E390" s="67">
        <f>C390-D390</f>
        <v>0</v>
      </c>
      <c r="F390" s="230">
        <v>45289</v>
      </c>
      <c r="G390" s="238" t="s">
        <v>1502</v>
      </c>
      <c r="H390" s="105" t="s">
        <v>608</v>
      </c>
      <c r="I390" s="119"/>
      <c r="J390" s="116"/>
      <c r="K390" s="116"/>
    </row>
    <row r="391" spans="1:11" s="1" customFormat="1" ht="33" customHeight="1" x14ac:dyDescent="0.25">
      <c r="A391" s="116"/>
      <c r="B391" s="120" t="s">
        <v>119</v>
      </c>
      <c r="C391" s="115">
        <f>SUM(C364:C390)</f>
        <v>1045006.5900000001</v>
      </c>
      <c r="D391" s="115">
        <f>SUM(D364:D390)</f>
        <v>701092.39</v>
      </c>
      <c r="E391" s="115">
        <f>SUM(E364:E390)</f>
        <v>343914.2</v>
      </c>
      <c r="F391" s="130"/>
      <c r="G391" s="119"/>
      <c r="H391" s="119"/>
      <c r="I391" s="119"/>
      <c r="J391" s="116"/>
      <c r="K391" s="116"/>
    </row>
    <row r="392" spans="1:11" s="1" customFormat="1" ht="24" customHeight="1" x14ac:dyDescent="0.25">
      <c r="A392" s="116"/>
      <c r="B392" s="406" t="s">
        <v>68</v>
      </c>
      <c r="C392" s="407"/>
      <c r="D392" s="407"/>
      <c r="E392" s="407"/>
      <c r="F392" s="407"/>
      <c r="G392" s="407"/>
      <c r="H392" s="407"/>
      <c r="I392" s="408"/>
      <c r="J392" s="116"/>
      <c r="K392" s="116"/>
    </row>
    <row r="393" spans="1:11" s="1" customFormat="1" ht="72" customHeight="1" x14ac:dyDescent="0.25">
      <c r="A393" s="116">
        <v>282</v>
      </c>
      <c r="B393" s="119" t="s">
        <v>75</v>
      </c>
      <c r="C393" s="109">
        <v>18750</v>
      </c>
      <c r="D393" s="109">
        <f t="shared" ref="D393:D397" si="53">C393-E393</f>
        <v>18750</v>
      </c>
      <c r="E393" s="109">
        <v>0</v>
      </c>
      <c r="F393" s="114">
        <v>40897</v>
      </c>
      <c r="G393" s="108" t="s">
        <v>805</v>
      </c>
      <c r="H393" s="105" t="s">
        <v>608</v>
      </c>
      <c r="I393" s="119"/>
      <c r="J393" s="116"/>
      <c r="K393" s="116"/>
    </row>
    <row r="394" spans="1:11" s="1" customFormat="1" ht="72" customHeight="1" x14ac:dyDescent="0.25">
      <c r="A394" s="116">
        <v>283</v>
      </c>
      <c r="B394" s="119" t="s">
        <v>76</v>
      </c>
      <c r="C394" s="109">
        <v>4350</v>
      </c>
      <c r="D394" s="109">
        <f t="shared" si="53"/>
        <v>4350</v>
      </c>
      <c r="E394" s="109">
        <v>0</v>
      </c>
      <c r="F394" s="114">
        <v>40897</v>
      </c>
      <c r="G394" s="108" t="s">
        <v>805</v>
      </c>
      <c r="H394" s="105" t="s">
        <v>608</v>
      </c>
      <c r="I394" s="119"/>
      <c r="J394" s="116"/>
      <c r="K394" s="116"/>
    </row>
    <row r="395" spans="1:11" s="1" customFormat="1" ht="72" customHeight="1" x14ac:dyDescent="0.25">
      <c r="A395" s="116">
        <v>284</v>
      </c>
      <c r="B395" s="119" t="s">
        <v>77</v>
      </c>
      <c r="C395" s="109">
        <v>6307</v>
      </c>
      <c r="D395" s="109">
        <f t="shared" si="53"/>
        <v>6307</v>
      </c>
      <c r="E395" s="109">
        <v>0</v>
      </c>
      <c r="F395" s="110">
        <v>41010</v>
      </c>
      <c r="G395" s="109" t="s">
        <v>636</v>
      </c>
      <c r="H395" s="105" t="s">
        <v>608</v>
      </c>
      <c r="I395" s="119"/>
      <c r="J395" s="116"/>
      <c r="K395" s="116"/>
    </row>
    <row r="396" spans="1:11" s="1" customFormat="1" ht="72" customHeight="1" x14ac:dyDescent="0.25">
      <c r="A396" s="116">
        <v>285</v>
      </c>
      <c r="B396" s="119" t="s">
        <v>77</v>
      </c>
      <c r="C396" s="109">
        <v>6307</v>
      </c>
      <c r="D396" s="109">
        <f t="shared" si="53"/>
        <v>6307</v>
      </c>
      <c r="E396" s="109">
        <v>0</v>
      </c>
      <c r="F396" s="110">
        <v>41010</v>
      </c>
      <c r="G396" s="109" t="s">
        <v>636</v>
      </c>
      <c r="H396" s="105" t="s">
        <v>608</v>
      </c>
      <c r="I396" s="119"/>
      <c r="J396" s="116"/>
      <c r="K396" s="116"/>
    </row>
    <row r="397" spans="1:11" s="1" customFormat="1" ht="48.75" x14ac:dyDescent="0.25">
      <c r="A397" s="116">
        <v>286</v>
      </c>
      <c r="B397" s="119" t="s">
        <v>249</v>
      </c>
      <c r="C397" s="109">
        <v>4000</v>
      </c>
      <c r="D397" s="109">
        <f t="shared" si="53"/>
        <v>4000</v>
      </c>
      <c r="E397" s="109">
        <v>0</v>
      </c>
      <c r="F397" s="110">
        <v>41514</v>
      </c>
      <c r="G397" s="109" t="s">
        <v>802</v>
      </c>
      <c r="H397" s="105" t="s">
        <v>608</v>
      </c>
      <c r="I397" s="119"/>
      <c r="J397" s="116"/>
      <c r="K397" s="116"/>
    </row>
    <row r="398" spans="1:11" s="1" customFormat="1" ht="48" customHeight="1" x14ac:dyDescent="0.25">
      <c r="A398" s="116">
        <v>287</v>
      </c>
      <c r="B398" s="119" t="s">
        <v>888</v>
      </c>
      <c r="C398" s="109">
        <v>282573</v>
      </c>
      <c r="D398" s="109">
        <v>282573</v>
      </c>
      <c r="E398" s="109">
        <f>C398-D398</f>
        <v>0</v>
      </c>
      <c r="F398" s="110">
        <v>42979</v>
      </c>
      <c r="G398" s="109" t="s">
        <v>889</v>
      </c>
      <c r="H398" s="105" t="s">
        <v>608</v>
      </c>
      <c r="I398" s="119"/>
      <c r="J398" s="116"/>
      <c r="K398" s="116"/>
    </row>
    <row r="399" spans="1:11" s="1" customFormat="1" ht="39.75" customHeight="1" x14ac:dyDescent="0.25">
      <c r="A399" s="116">
        <v>288</v>
      </c>
      <c r="B399" s="119" t="s">
        <v>886</v>
      </c>
      <c r="C399" s="109">
        <v>21000</v>
      </c>
      <c r="D399" s="109">
        <v>21000</v>
      </c>
      <c r="E399" s="109">
        <f>C399-D399</f>
        <v>0</v>
      </c>
      <c r="F399" s="110">
        <v>42979</v>
      </c>
      <c r="G399" s="109" t="s">
        <v>887</v>
      </c>
      <c r="H399" s="105" t="s">
        <v>608</v>
      </c>
      <c r="I399" s="119"/>
      <c r="J399" s="116"/>
      <c r="K399" s="116"/>
    </row>
    <row r="400" spans="1:11" s="1" customFormat="1" ht="81.75" customHeight="1" x14ac:dyDescent="0.25">
      <c r="A400" s="116">
        <v>289</v>
      </c>
      <c r="B400" s="119" t="s">
        <v>890</v>
      </c>
      <c r="C400" s="109">
        <v>33000</v>
      </c>
      <c r="D400" s="109">
        <v>33000</v>
      </c>
      <c r="E400" s="109">
        <f>C400-D400</f>
        <v>0</v>
      </c>
      <c r="F400" s="110">
        <v>43095</v>
      </c>
      <c r="G400" s="109" t="s">
        <v>891</v>
      </c>
      <c r="H400" s="105" t="s">
        <v>608</v>
      </c>
      <c r="I400" s="119"/>
      <c r="J400" s="116"/>
      <c r="K400" s="116"/>
    </row>
    <row r="401" spans="1:11" s="1" customFormat="1" ht="54" customHeight="1" x14ac:dyDescent="0.25">
      <c r="A401" s="116">
        <v>290</v>
      </c>
      <c r="B401" s="119" t="s">
        <v>978</v>
      </c>
      <c r="C401" s="109">
        <v>24945</v>
      </c>
      <c r="D401" s="109">
        <f t="shared" ref="D401:D403" si="54">C401-E401</f>
        <v>24945</v>
      </c>
      <c r="E401" s="109">
        <v>0</v>
      </c>
      <c r="F401" s="110">
        <v>43193</v>
      </c>
      <c r="G401" s="108" t="s">
        <v>979</v>
      </c>
      <c r="H401" s="105" t="s">
        <v>608</v>
      </c>
      <c r="I401" s="119"/>
      <c r="J401" s="116"/>
      <c r="K401" s="116"/>
    </row>
    <row r="402" spans="1:11" s="1" customFormat="1" ht="39" customHeight="1" x14ac:dyDescent="0.25">
      <c r="A402" s="116">
        <v>291</v>
      </c>
      <c r="B402" s="119" t="s">
        <v>980</v>
      </c>
      <c r="C402" s="109">
        <v>14900</v>
      </c>
      <c r="D402" s="109">
        <f t="shared" si="54"/>
        <v>14900</v>
      </c>
      <c r="E402" s="109">
        <v>0</v>
      </c>
      <c r="F402" s="110">
        <v>43460</v>
      </c>
      <c r="G402" s="108" t="s">
        <v>981</v>
      </c>
      <c r="H402" s="105" t="s">
        <v>608</v>
      </c>
      <c r="I402" s="119"/>
      <c r="J402" s="116"/>
      <c r="K402" s="116"/>
    </row>
    <row r="403" spans="1:11" s="1" customFormat="1" ht="41.25" customHeight="1" x14ac:dyDescent="0.25">
      <c r="A403" s="116">
        <v>292</v>
      </c>
      <c r="B403" s="105" t="s">
        <v>982</v>
      </c>
      <c r="C403" s="109">
        <v>28990</v>
      </c>
      <c r="D403" s="109">
        <f t="shared" si="54"/>
        <v>28990</v>
      </c>
      <c r="E403" s="109">
        <v>0</v>
      </c>
      <c r="F403" s="110">
        <v>43460</v>
      </c>
      <c r="G403" s="108" t="s">
        <v>981</v>
      </c>
      <c r="H403" s="105" t="s">
        <v>608</v>
      </c>
      <c r="I403" s="119"/>
      <c r="J403" s="116"/>
      <c r="K403" s="116"/>
    </row>
    <row r="404" spans="1:11" s="1" customFormat="1" ht="54" customHeight="1" x14ac:dyDescent="0.25">
      <c r="A404" s="116">
        <v>293</v>
      </c>
      <c r="B404" s="105" t="s">
        <v>1100</v>
      </c>
      <c r="C404" s="109">
        <v>15300</v>
      </c>
      <c r="D404" s="109">
        <f t="shared" ref="D404" si="55">C404-E404</f>
        <v>15300</v>
      </c>
      <c r="E404" s="109">
        <v>0</v>
      </c>
      <c r="F404" s="110">
        <v>43823</v>
      </c>
      <c r="G404" s="108" t="s">
        <v>1101</v>
      </c>
      <c r="H404" s="105" t="s">
        <v>608</v>
      </c>
      <c r="I404" s="119"/>
      <c r="J404" s="116"/>
      <c r="K404" s="116"/>
    </row>
    <row r="405" spans="1:11" s="1" customFormat="1" ht="54" customHeight="1" x14ac:dyDescent="0.25">
      <c r="A405" s="116">
        <v>294</v>
      </c>
      <c r="B405" s="119" t="s">
        <v>1213</v>
      </c>
      <c r="C405" s="109">
        <v>78732.53</v>
      </c>
      <c r="D405" s="109">
        <v>78732.53</v>
      </c>
      <c r="E405" s="109">
        <v>0</v>
      </c>
      <c r="F405" s="110">
        <v>44131</v>
      </c>
      <c r="G405" s="108" t="s">
        <v>1203</v>
      </c>
      <c r="H405" s="105" t="s">
        <v>608</v>
      </c>
      <c r="I405" s="119"/>
      <c r="J405" s="116"/>
      <c r="K405" s="116"/>
    </row>
    <row r="406" spans="1:11" s="1" customFormat="1" ht="66.75" customHeight="1" x14ac:dyDescent="0.25">
      <c r="A406" s="116">
        <v>295</v>
      </c>
      <c r="B406" s="119" t="s">
        <v>1208</v>
      </c>
      <c r="C406" s="109">
        <v>12990</v>
      </c>
      <c r="D406" s="109">
        <v>12990</v>
      </c>
      <c r="E406" s="109">
        <v>0</v>
      </c>
      <c r="F406" s="110">
        <v>44190</v>
      </c>
      <c r="G406" s="108" t="s">
        <v>1205</v>
      </c>
      <c r="H406" s="105" t="s">
        <v>608</v>
      </c>
      <c r="I406" s="119"/>
      <c r="J406" s="116"/>
      <c r="K406" s="116"/>
    </row>
    <row r="407" spans="1:11" s="1" customFormat="1" ht="67.5" customHeight="1" x14ac:dyDescent="0.25">
      <c r="A407" s="116">
        <v>296</v>
      </c>
      <c r="B407" s="119" t="s">
        <v>1207</v>
      </c>
      <c r="C407" s="109">
        <v>26490</v>
      </c>
      <c r="D407" s="109">
        <v>26490</v>
      </c>
      <c r="E407" s="109">
        <v>0</v>
      </c>
      <c r="F407" s="110">
        <v>44190</v>
      </c>
      <c r="G407" s="108" t="s">
        <v>1205</v>
      </c>
      <c r="H407" s="105" t="s">
        <v>608</v>
      </c>
      <c r="I407" s="119"/>
      <c r="J407" s="116"/>
      <c r="K407" s="116"/>
    </row>
    <row r="408" spans="1:11" s="1" customFormat="1" ht="37.5" customHeight="1" x14ac:dyDescent="0.25">
      <c r="A408" s="116">
        <v>297</v>
      </c>
      <c r="B408" s="119" t="s">
        <v>1378</v>
      </c>
      <c r="C408" s="109">
        <v>19990</v>
      </c>
      <c r="D408" s="109">
        <v>19990</v>
      </c>
      <c r="E408" s="109">
        <v>0</v>
      </c>
      <c r="F408" s="110">
        <v>44544</v>
      </c>
      <c r="G408" s="108" t="s">
        <v>1379</v>
      </c>
      <c r="H408" s="105" t="s">
        <v>608</v>
      </c>
      <c r="I408" s="119"/>
      <c r="J408" s="116"/>
      <c r="K408" s="116"/>
    </row>
    <row r="409" spans="1:11" s="1" customFormat="1" ht="39" customHeight="1" x14ac:dyDescent="0.25">
      <c r="A409" s="116">
        <v>298</v>
      </c>
      <c r="B409" s="119" t="s">
        <v>1380</v>
      </c>
      <c r="C409" s="109">
        <v>201652.6</v>
      </c>
      <c r="D409" s="109">
        <v>40330.44</v>
      </c>
      <c r="E409" s="109">
        <f>C409-D409</f>
        <v>161322.16</v>
      </c>
      <c r="F409" s="110">
        <v>44554</v>
      </c>
      <c r="G409" s="108" t="s">
        <v>1381</v>
      </c>
      <c r="H409" s="105" t="s">
        <v>608</v>
      </c>
      <c r="I409" s="119"/>
      <c r="J409" s="116"/>
      <c r="K409" s="116"/>
    </row>
    <row r="410" spans="1:11" s="1" customFormat="1" ht="39" customHeight="1" x14ac:dyDescent="0.25">
      <c r="A410" s="116">
        <v>299</v>
      </c>
      <c r="B410" s="119" t="s">
        <v>1501</v>
      </c>
      <c r="C410" s="109">
        <v>31789.4</v>
      </c>
      <c r="D410" s="109">
        <v>31789.4</v>
      </c>
      <c r="E410" s="109">
        <f>C410-D410</f>
        <v>0</v>
      </c>
      <c r="F410" s="110">
        <v>45289</v>
      </c>
      <c r="G410" s="108" t="s">
        <v>1502</v>
      </c>
      <c r="H410" s="105" t="s">
        <v>608</v>
      </c>
      <c r="I410" s="119"/>
      <c r="J410" s="116"/>
      <c r="K410" s="116"/>
    </row>
    <row r="411" spans="1:11" s="1" customFormat="1" ht="41.25" customHeight="1" x14ac:dyDescent="0.25">
      <c r="A411" s="116">
        <v>300</v>
      </c>
      <c r="B411" s="119" t="s">
        <v>1382</v>
      </c>
      <c r="C411" s="109">
        <v>248055.4</v>
      </c>
      <c r="D411" s="109">
        <v>49611.24</v>
      </c>
      <c r="E411" s="109">
        <f>C411-D411</f>
        <v>198444.16</v>
      </c>
      <c r="F411" s="110">
        <v>44554</v>
      </c>
      <c r="G411" s="108" t="s">
        <v>1381</v>
      </c>
      <c r="H411" s="105" t="s">
        <v>608</v>
      </c>
      <c r="I411" s="119"/>
      <c r="J411" s="116"/>
      <c r="K411" s="116"/>
    </row>
    <row r="412" spans="1:11" s="1" customFormat="1" ht="43.5" customHeight="1" x14ac:dyDescent="0.25">
      <c r="A412" s="116"/>
      <c r="B412" s="120" t="s">
        <v>119</v>
      </c>
      <c r="C412" s="115">
        <f>SUM(C393:C411)</f>
        <v>1080121.93</v>
      </c>
      <c r="D412" s="115">
        <f>SUM(D393:D411)</f>
        <v>720355.61</v>
      </c>
      <c r="E412" s="115">
        <f>SUBTOTAL(9,E393:E411)</f>
        <v>359766.32</v>
      </c>
      <c r="F412" s="130"/>
      <c r="G412" s="119"/>
      <c r="H412" s="119"/>
      <c r="I412" s="119"/>
      <c r="J412" s="116"/>
      <c r="K412" s="116"/>
    </row>
    <row r="413" spans="1:11" s="1" customFormat="1" ht="30" customHeight="1" x14ac:dyDescent="0.25">
      <c r="A413" s="116"/>
      <c r="B413" s="406" t="s">
        <v>46</v>
      </c>
      <c r="C413" s="407"/>
      <c r="D413" s="407"/>
      <c r="E413" s="407"/>
      <c r="F413" s="407"/>
      <c r="G413" s="407"/>
      <c r="H413" s="407"/>
      <c r="I413" s="408"/>
      <c r="J413" s="116"/>
      <c r="K413" s="116"/>
    </row>
    <row r="414" spans="1:11" s="1" customFormat="1" ht="84.75" customHeight="1" x14ac:dyDescent="0.25">
      <c r="A414" s="116">
        <v>301</v>
      </c>
      <c r="B414" s="119" t="s">
        <v>248</v>
      </c>
      <c r="C414" s="109">
        <v>13500</v>
      </c>
      <c r="D414" s="109">
        <f t="shared" ref="D414:D429" si="56">C414-E414</f>
        <v>13500</v>
      </c>
      <c r="E414" s="109">
        <v>0</v>
      </c>
      <c r="F414" s="110">
        <v>41514</v>
      </c>
      <c r="G414" s="109" t="s">
        <v>802</v>
      </c>
      <c r="H414" s="105" t="s">
        <v>608</v>
      </c>
      <c r="I414" s="119"/>
      <c r="J414" s="116"/>
      <c r="K414" s="116"/>
    </row>
    <row r="415" spans="1:11" s="1" customFormat="1" ht="38.25" customHeight="1" x14ac:dyDescent="0.25">
      <c r="A415" s="116">
        <v>302</v>
      </c>
      <c r="B415" s="119" t="s">
        <v>249</v>
      </c>
      <c r="C415" s="109">
        <v>4000</v>
      </c>
      <c r="D415" s="109">
        <f t="shared" si="56"/>
        <v>4000</v>
      </c>
      <c r="E415" s="109">
        <v>0</v>
      </c>
      <c r="F415" s="110">
        <v>41514</v>
      </c>
      <c r="G415" s="109" t="s">
        <v>802</v>
      </c>
      <c r="H415" s="105" t="s">
        <v>608</v>
      </c>
      <c r="I415" s="119"/>
      <c r="J415" s="116"/>
      <c r="K415" s="116"/>
    </row>
    <row r="416" spans="1:11" s="1" customFormat="1" ht="50.25" customHeight="1" x14ac:dyDescent="0.25">
      <c r="A416" s="116">
        <v>303</v>
      </c>
      <c r="B416" s="119" t="s">
        <v>264</v>
      </c>
      <c r="C416" s="109">
        <v>32500</v>
      </c>
      <c r="D416" s="109">
        <f t="shared" si="56"/>
        <v>32500</v>
      </c>
      <c r="E416" s="109">
        <v>0</v>
      </c>
      <c r="F416" s="110">
        <v>41624</v>
      </c>
      <c r="G416" s="109" t="s">
        <v>637</v>
      </c>
      <c r="H416" s="105" t="s">
        <v>608</v>
      </c>
      <c r="I416" s="119"/>
      <c r="J416" s="116"/>
      <c r="K416" s="116"/>
    </row>
    <row r="417" spans="1:11" s="1" customFormat="1" ht="40.5" customHeight="1" x14ac:dyDescent="0.25">
      <c r="A417" s="116">
        <v>304</v>
      </c>
      <c r="B417" s="119" t="s">
        <v>263</v>
      </c>
      <c r="C417" s="109">
        <v>7990</v>
      </c>
      <c r="D417" s="109">
        <f t="shared" si="56"/>
        <v>7990</v>
      </c>
      <c r="E417" s="109">
        <v>0</v>
      </c>
      <c r="F417" s="110">
        <v>41624</v>
      </c>
      <c r="G417" s="109" t="s">
        <v>637</v>
      </c>
      <c r="H417" s="105" t="s">
        <v>608</v>
      </c>
      <c r="I417" s="119"/>
      <c r="J417" s="116"/>
      <c r="K417" s="116"/>
    </row>
    <row r="418" spans="1:11" s="1" customFormat="1" ht="35.25" customHeight="1" x14ac:dyDescent="0.25">
      <c r="A418" s="116">
        <v>305</v>
      </c>
      <c r="B418" s="119" t="s">
        <v>263</v>
      </c>
      <c r="C418" s="109">
        <v>7990</v>
      </c>
      <c r="D418" s="109">
        <f t="shared" si="56"/>
        <v>7990</v>
      </c>
      <c r="E418" s="109">
        <v>0</v>
      </c>
      <c r="F418" s="110">
        <v>41624</v>
      </c>
      <c r="G418" s="109" t="s">
        <v>637</v>
      </c>
      <c r="H418" s="105" t="s">
        <v>608</v>
      </c>
      <c r="I418" s="119"/>
      <c r="J418" s="116"/>
      <c r="K418" s="116"/>
    </row>
    <row r="419" spans="1:11" s="1" customFormat="1" ht="53.25" customHeight="1" x14ac:dyDescent="0.25">
      <c r="A419" s="116">
        <v>306</v>
      </c>
      <c r="B419" s="119" t="s">
        <v>266</v>
      </c>
      <c r="C419" s="109">
        <v>18150</v>
      </c>
      <c r="D419" s="109">
        <f t="shared" si="56"/>
        <v>18150</v>
      </c>
      <c r="E419" s="109">
        <v>0</v>
      </c>
      <c r="F419" s="110">
        <v>41631</v>
      </c>
      <c r="G419" s="109" t="s">
        <v>638</v>
      </c>
      <c r="H419" s="105" t="s">
        <v>608</v>
      </c>
      <c r="I419" s="119"/>
      <c r="J419" s="116"/>
      <c r="K419" s="116"/>
    </row>
    <row r="420" spans="1:11" s="1" customFormat="1" ht="35.25" customHeight="1" x14ac:dyDescent="0.25">
      <c r="A420" s="116">
        <v>307</v>
      </c>
      <c r="B420" s="119" t="s">
        <v>74</v>
      </c>
      <c r="C420" s="109">
        <v>13308.9</v>
      </c>
      <c r="D420" s="109">
        <f t="shared" si="56"/>
        <v>13308.9</v>
      </c>
      <c r="E420" s="109">
        <v>0</v>
      </c>
      <c r="F420" s="114">
        <v>40515</v>
      </c>
      <c r="G420" s="108" t="s">
        <v>635</v>
      </c>
      <c r="H420" s="105" t="s">
        <v>608</v>
      </c>
      <c r="I420" s="119"/>
      <c r="J420" s="116"/>
      <c r="K420" s="116"/>
    </row>
    <row r="421" spans="1:11" s="1" customFormat="1" ht="54" customHeight="1" x14ac:dyDescent="0.25">
      <c r="A421" s="116">
        <v>308</v>
      </c>
      <c r="B421" s="119" t="s">
        <v>74</v>
      </c>
      <c r="C421" s="109">
        <v>13308.9</v>
      </c>
      <c r="D421" s="109">
        <f>C421-E421</f>
        <v>13308.9</v>
      </c>
      <c r="E421" s="109">
        <v>0</v>
      </c>
      <c r="F421" s="114">
        <v>40515</v>
      </c>
      <c r="G421" s="108" t="s">
        <v>635</v>
      </c>
      <c r="H421" s="105" t="s">
        <v>608</v>
      </c>
      <c r="I421" s="119"/>
      <c r="J421" s="116"/>
      <c r="K421" s="116"/>
    </row>
    <row r="422" spans="1:11" s="1" customFormat="1" ht="35.25" customHeight="1" x14ac:dyDescent="0.25">
      <c r="A422" s="116">
        <v>309</v>
      </c>
      <c r="B422" s="131" t="s">
        <v>639</v>
      </c>
      <c r="C422" s="109">
        <v>3140</v>
      </c>
      <c r="D422" s="109">
        <f t="shared" si="56"/>
        <v>3140</v>
      </c>
      <c r="E422" s="109">
        <v>0</v>
      </c>
      <c r="F422" s="110">
        <v>41723</v>
      </c>
      <c r="G422" s="105" t="s">
        <v>1214</v>
      </c>
      <c r="H422" s="105" t="s">
        <v>608</v>
      </c>
      <c r="I422" s="119"/>
      <c r="J422" s="116"/>
      <c r="K422" s="116"/>
    </row>
    <row r="423" spans="1:11" s="1" customFormat="1" ht="76.5" customHeight="1" x14ac:dyDescent="0.25">
      <c r="A423" s="116">
        <v>310</v>
      </c>
      <c r="B423" s="131" t="s">
        <v>640</v>
      </c>
      <c r="C423" s="109">
        <v>3670</v>
      </c>
      <c r="D423" s="109">
        <f t="shared" si="56"/>
        <v>3670</v>
      </c>
      <c r="E423" s="109">
        <v>0</v>
      </c>
      <c r="F423" s="110">
        <v>41723</v>
      </c>
      <c r="G423" s="105" t="s">
        <v>1214</v>
      </c>
      <c r="H423" s="105" t="s">
        <v>608</v>
      </c>
      <c r="I423" s="119"/>
      <c r="J423" s="116"/>
      <c r="K423" s="116"/>
    </row>
    <row r="424" spans="1:11" s="1" customFormat="1" ht="43.5" customHeight="1" x14ac:dyDescent="0.25">
      <c r="A424" s="116">
        <v>311</v>
      </c>
      <c r="B424" s="119" t="s">
        <v>983</v>
      </c>
      <c r="C424" s="109">
        <v>18999.2</v>
      </c>
      <c r="D424" s="109">
        <f t="shared" si="56"/>
        <v>18999.2</v>
      </c>
      <c r="E424" s="109">
        <v>0</v>
      </c>
      <c r="F424" s="110">
        <v>41261</v>
      </c>
      <c r="G424" s="109" t="s">
        <v>806</v>
      </c>
      <c r="H424" s="105" t="s">
        <v>608</v>
      </c>
      <c r="I424" s="119"/>
      <c r="J424" s="116"/>
      <c r="K424" s="116"/>
    </row>
    <row r="425" spans="1:11" s="1" customFormat="1" ht="35.25" customHeight="1" x14ac:dyDescent="0.25">
      <c r="A425" s="116">
        <v>312</v>
      </c>
      <c r="B425" s="119" t="s">
        <v>79</v>
      </c>
      <c r="C425" s="109">
        <v>6025</v>
      </c>
      <c r="D425" s="109">
        <f t="shared" si="56"/>
        <v>6025</v>
      </c>
      <c r="E425" s="109">
        <v>0</v>
      </c>
      <c r="F425" s="110">
        <v>41010</v>
      </c>
      <c r="G425" s="109" t="s">
        <v>636</v>
      </c>
      <c r="H425" s="105" t="s">
        <v>608</v>
      </c>
      <c r="I425" s="119"/>
      <c r="J425" s="116"/>
      <c r="K425" s="116"/>
    </row>
    <row r="426" spans="1:11" s="1" customFormat="1" ht="35.25" customHeight="1" x14ac:dyDescent="0.25">
      <c r="A426" s="116">
        <v>313</v>
      </c>
      <c r="B426" s="119" t="s">
        <v>82</v>
      </c>
      <c r="C426" s="109">
        <v>6799.2</v>
      </c>
      <c r="D426" s="109">
        <f t="shared" si="56"/>
        <v>6799.2</v>
      </c>
      <c r="E426" s="109">
        <v>0</v>
      </c>
      <c r="F426" s="110">
        <v>41261</v>
      </c>
      <c r="G426" s="109" t="s">
        <v>806</v>
      </c>
      <c r="H426" s="105" t="s">
        <v>608</v>
      </c>
      <c r="I426" s="119"/>
      <c r="J426" s="116"/>
      <c r="K426" s="116"/>
    </row>
    <row r="427" spans="1:11" s="1" customFormat="1" ht="48" customHeight="1" x14ac:dyDescent="0.25">
      <c r="A427" s="116">
        <v>314</v>
      </c>
      <c r="B427" s="119" t="s">
        <v>81</v>
      </c>
      <c r="C427" s="109">
        <v>13999.2</v>
      </c>
      <c r="D427" s="109">
        <f t="shared" si="56"/>
        <v>13999.2</v>
      </c>
      <c r="E427" s="109">
        <v>0</v>
      </c>
      <c r="F427" s="110">
        <v>41261</v>
      </c>
      <c r="G427" s="109" t="s">
        <v>806</v>
      </c>
      <c r="H427" s="105" t="s">
        <v>608</v>
      </c>
      <c r="I427" s="119"/>
      <c r="J427" s="116"/>
      <c r="K427" s="116"/>
    </row>
    <row r="428" spans="1:11" s="1" customFormat="1" ht="52.5" customHeight="1" x14ac:dyDescent="0.25">
      <c r="A428" s="116">
        <v>315</v>
      </c>
      <c r="B428" s="119" t="s">
        <v>807</v>
      </c>
      <c r="C428" s="109">
        <v>22700</v>
      </c>
      <c r="D428" s="109">
        <f t="shared" si="56"/>
        <v>22700</v>
      </c>
      <c r="E428" s="109">
        <v>0</v>
      </c>
      <c r="F428" s="110">
        <v>42709</v>
      </c>
      <c r="G428" s="109" t="s">
        <v>808</v>
      </c>
      <c r="H428" s="105" t="s">
        <v>608</v>
      </c>
      <c r="I428" s="119"/>
      <c r="J428" s="116"/>
      <c r="K428" s="116"/>
    </row>
    <row r="429" spans="1:11" s="1" customFormat="1" ht="45" customHeight="1" x14ac:dyDescent="0.25">
      <c r="A429" s="116">
        <v>316</v>
      </c>
      <c r="B429" s="119" t="s">
        <v>80</v>
      </c>
      <c r="C429" s="109">
        <v>11000</v>
      </c>
      <c r="D429" s="109">
        <f t="shared" si="56"/>
        <v>11000</v>
      </c>
      <c r="E429" s="109">
        <v>0</v>
      </c>
      <c r="F429" s="110">
        <v>41254</v>
      </c>
      <c r="G429" s="109" t="s">
        <v>809</v>
      </c>
      <c r="H429" s="105" t="s">
        <v>608</v>
      </c>
      <c r="I429" s="119"/>
      <c r="J429" s="116"/>
      <c r="K429" s="116"/>
    </row>
    <row r="430" spans="1:11" s="1" customFormat="1" ht="45" customHeight="1" x14ac:dyDescent="0.25">
      <c r="A430" s="116">
        <v>317</v>
      </c>
      <c r="B430" s="119" t="s">
        <v>84</v>
      </c>
      <c r="C430" s="109">
        <v>4500</v>
      </c>
      <c r="D430" s="109">
        <f>C430-E430</f>
        <v>4500</v>
      </c>
      <c r="E430" s="109">
        <v>0</v>
      </c>
      <c r="F430" s="110">
        <v>41267</v>
      </c>
      <c r="G430" s="109" t="s">
        <v>810</v>
      </c>
      <c r="H430" s="105" t="s">
        <v>608</v>
      </c>
      <c r="I430" s="119"/>
      <c r="J430" s="116"/>
      <c r="K430" s="116"/>
    </row>
    <row r="431" spans="1:11" s="1" customFormat="1" ht="45" customHeight="1" x14ac:dyDescent="0.25">
      <c r="A431" s="116">
        <v>318</v>
      </c>
      <c r="B431" s="119" t="s">
        <v>83</v>
      </c>
      <c r="C431" s="109">
        <v>4699.2</v>
      </c>
      <c r="D431" s="109">
        <f>C431-E431</f>
        <v>4699.2</v>
      </c>
      <c r="E431" s="109">
        <v>0</v>
      </c>
      <c r="F431" s="110">
        <v>41261</v>
      </c>
      <c r="G431" s="109" t="s">
        <v>806</v>
      </c>
      <c r="H431" s="105" t="s">
        <v>608</v>
      </c>
      <c r="I431" s="119"/>
      <c r="J431" s="116"/>
      <c r="K431" s="116"/>
    </row>
    <row r="432" spans="1:11" s="1" customFormat="1" ht="45" customHeight="1" x14ac:dyDescent="0.25">
      <c r="A432" s="116">
        <v>319</v>
      </c>
      <c r="B432" s="119" t="s">
        <v>78</v>
      </c>
      <c r="C432" s="109">
        <v>6307.68</v>
      </c>
      <c r="D432" s="109">
        <f t="shared" ref="D432" si="57">C432-E432</f>
        <v>6307.68</v>
      </c>
      <c r="E432" s="109">
        <v>0</v>
      </c>
      <c r="F432" s="110">
        <v>41010</v>
      </c>
      <c r="G432" s="109" t="s">
        <v>636</v>
      </c>
      <c r="H432" s="105" t="s">
        <v>608</v>
      </c>
      <c r="I432" s="119"/>
      <c r="J432" s="116"/>
      <c r="K432" s="116"/>
    </row>
    <row r="433" spans="1:11" s="1" customFormat="1" ht="45" customHeight="1" x14ac:dyDescent="0.25">
      <c r="A433" s="116">
        <v>320</v>
      </c>
      <c r="B433" s="119" t="s">
        <v>265</v>
      </c>
      <c r="C433" s="109">
        <v>21900</v>
      </c>
      <c r="D433" s="109">
        <f>C433-E433</f>
        <v>21900</v>
      </c>
      <c r="E433" s="109">
        <v>0</v>
      </c>
      <c r="F433" s="110">
        <v>41631</v>
      </c>
      <c r="G433" s="109" t="s">
        <v>638</v>
      </c>
      <c r="H433" s="105" t="s">
        <v>608</v>
      </c>
      <c r="I433" s="119"/>
      <c r="J433" s="116"/>
      <c r="K433" s="116"/>
    </row>
    <row r="434" spans="1:11" s="1" customFormat="1" ht="48.75" x14ac:dyDescent="0.25">
      <c r="A434" s="116">
        <v>321</v>
      </c>
      <c r="B434" s="119" t="s">
        <v>811</v>
      </c>
      <c r="C434" s="109">
        <v>17300</v>
      </c>
      <c r="D434" s="109">
        <v>17300</v>
      </c>
      <c r="E434" s="109">
        <v>0</v>
      </c>
      <c r="F434" s="110">
        <v>42709</v>
      </c>
      <c r="G434" s="109" t="s">
        <v>808</v>
      </c>
      <c r="H434" s="105" t="s">
        <v>608</v>
      </c>
      <c r="I434" s="119"/>
      <c r="J434" s="116"/>
      <c r="K434" s="116"/>
    </row>
    <row r="435" spans="1:11" s="1" customFormat="1" ht="48.75" x14ac:dyDescent="0.25">
      <c r="A435" s="116">
        <v>322</v>
      </c>
      <c r="B435" s="119" t="s">
        <v>886</v>
      </c>
      <c r="C435" s="109">
        <v>21000</v>
      </c>
      <c r="D435" s="109">
        <v>21000</v>
      </c>
      <c r="E435" s="109">
        <f>C435-D435</f>
        <v>0</v>
      </c>
      <c r="F435" s="110">
        <v>42982</v>
      </c>
      <c r="G435" s="109" t="s">
        <v>887</v>
      </c>
      <c r="H435" s="105" t="s">
        <v>608</v>
      </c>
      <c r="I435" s="119"/>
      <c r="J435" s="116"/>
      <c r="K435" s="116"/>
    </row>
    <row r="436" spans="1:11" s="1" customFormat="1" ht="48.75" customHeight="1" x14ac:dyDescent="0.25">
      <c r="A436" s="116">
        <v>323</v>
      </c>
      <c r="B436" s="119" t="s">
        <v>892</v>
      </c>
      <c r="C436" s="109">
        <v>86300</v>
      </c>
      <c r="D436" s="109">
        <v>86300</v>
      </c>
      <c r="E436" s="109">
        <f>C436-D436</f>
        <v>0</v>
      </c>
      <c r="F436" s="110">
        <v>42979</v>
      </c>
      <c r="G436" s="109" t="s">
        <v>893</v>
      </c>
      <c r="H436" s="105" t="s">
        <v>608</v>
      </c>
      <c r="I436" s="119"/>
      <c r="J436" s="116"/>
      <c r="K436" s="116"/>
    </row>
    <row r="437" spans="1:11" s="1" customFormat="1" ht="83.25" customHeight="1" x14ac:dyDescent="0.25">
      <c r="A437" s="116">
        <v>324</v>
      </c>
      <c r="B437" s="119" t="s">
        <v>890</v>
      </c>
      <c r="C437" s="109">
        <v>33000</v>
      </c>
      <c r="D437" s="109">
        <v>33000</v>
      </c>
      <c r="E437" s="109">
        <v>0</v>
      </c>
      <c r="F437" s="110">
        <v>43096</v>
      </c>
      <c r="G437" s="109" t="s">
        <v>891</v>
      </c>
      <c r="H437" s="105" t="s">
        <v>608</v>
      </c>
      <c r="I437" s="119"/>
      <c r="J437" s="116"/>
      <c r="K437" s="116"/>
    </row>
    <row r="438" spans="1:11" s="1" customFormat="1" ht="43.5" customHeight="1" x14ac:dyDescent="0.25">
      <c r="A438" s="116">
        <v>325</v>
      </c>
      <c r="B438" s="119" t="s">
        <v>984</v>
      </c>
      <c r="C438" s="109">
        <v>458010.1</v>
      </c>
      <c r="D438" s="109">
        <v>127197.12</v>
      </c>
      <c r="E438" s="109">
        <f>C438-D438</f>
        <v>330812.98</v>
      </c>
      <c r="F438" s="110">
        <v>43193</v>
      </c>
      <c r="G438" s="108" t="s">
        <v>985</v>
      </c>
      <c r="H438" s="105" t="s">
        <v>608</v>
      </c>
      <c r="I438" s="119"/>
      <c r="J438" s="116"/>
      <c r="K438" s="116"/>
    </row>
    <row r="439" spans="1:11" s="1" customFormat="1" ht="36.75" customHeight="1" x14ac:dyDescent="0.25">
      <c r="A439" s="116">
        <v>326</v>
      </c>
      <c r="B439" s="119" t="s">
        <v>978</v>
      </c>
      <c r="C439" s="109">
        <v>24945</v>
      </c>
      <c r="D439" s="109">
        <f t="shared" ref="D439:D440" si="58">C439-E439</f>
        <v>24945</v>
      </c>
      <c r="E439" s="109">
        <v>0</v>
      </c>
      <c r="F439" s="110">
        <v>43193</v>
      </c>
      <c r="G439" s="108" t="s">
        <v>979</v>
      </c>
      <c r="H439" s="105" t="s">
        <v>608</v>
      </c>
      <c r="I439" s="119"/>
      <c r="J439" s="116"/>
      <c r="K439" s="116"/>
    </row>
    <row r="440" spans="1:11" s="1" customFormat="1" ht="36.75" customHeight="1" x14ac:dyDescent="0.25">
      <c r="A440" s="116">
        <v>327</v>
      </c>
      <c r="B440" s="105" t="s">
        <v>982</v>
      </c>
      <c r="C440" s="109">
        <v>28990</v>
      </c>
      <c r="D440" s="109">
        <f t="shared" si="58"/>
        <v>28990</v>
      </c>
      <c r="E440" s="109">
        <v>0</v>
      </c>
      <c r="F440" s="110">
        <v>43460</v>
      </c>
      <c r="G440" s="108" t="s">
        <v>981</v>
      </c>
      <c r="H440" s="105" t="s">
        <v>608</v>
      </c>
      <c r="I440" s="119"/>
      <c r="J440" s="116"/>
      <c r="K440" s="116"/>
    </row>
    <row r="441" spans="1:11" s="1" customFormat="1" ht="54.75" customHeight="1" x14ac:dyDescent="0.25">
      <c r="A441" s="116">
        <v>328</v>
      </c>
      <c r="B441" s="119" t="s">
        <v>986</v>
      </c>
      <c r="C441" s="109">
        <v>34000</v>
      </c>
      <c r="D441" s="109">
        <v>34000</v>
      </c>
      <c r="E441" s="109">
        <v>0</v>
      </c>
      <c r="F441" s="110">
        <v>43460</v>
      </c>
      <c r="G441" s="108" t="s">
        <v>981</v>
      </c>
      <c r="H441" s="105" t="s">
        <v>608</v>
      </c>
      <c r="I441" s="119"/>
      <c r="J441" s="116"/>
      <c r="K441" s="116"/>
    </row>
    <row r="442" spans="1:11" s="1" customFormat="1" ht="57.75" customHeight="1" x14ac:dyDescent="0.25">
      <c r="A442" s="116">
        <v>329</v>
      </c>
      <c r="B442" s="119" t="s">
        <v>986</v>
      </c>
      <c r="C442" s="109">
        <v>34000</v>
      </c>
      <c r="D442" s="109">
        <v>34000</v>
      </c>
      <c r="E442" s="109">
        <v>0</v>
      </c>
      <c r="F442" s="110">
        <v>43460</v>
      </c>
      <c r="G442" s="108" t="s">
        <v>981</v>
      </c>
      <c r="H442" s="105" t="s">
        <v>608</v>
      </c>
      <c r="I442" s="119"/>
      <c r="J442" s="116"/>
      <c r="K442" s="116"/>
    </row>
    <row r="443" spans="1:11" s="1" customFormat="1" ht="41.25" customHeight="1" x14ac:dyDescent="0.25">
      <c r="A443" s="116">
        <v>330</v>
      </c>
      <c r="B443" s="119" t="s">
        <v>980</v>
      </c>
      <c r="C443" s="109">
        <v>14900</v>
      </c>
      <c r="D443" s="109">
        <v>14900</v>
      </c>
      <c r="E443" s="109">
        <v>0</v>
      </c>
      <c r="F443" s="110">
        <v>43460</v>
      </c>
      <c r="G443" s="108" t="s">
        <v>981</v>
      </c>
      <c r="H443" s="105" t="s">
        <v>608</v>
      </c>
      <c r="I443" s="119"/>
      <c r="J443" s="116"/>
      <c r="K443" s="116"/>
    </row>
    <row r="444" spans="1:11" s="1" customFormat="1" ht="48.75" x14ac:dyDescent="0.25">
      <c r="A444" s="116">
        <v>331</v>
      </c>
      <c r="B444" s="119" t="s">
        <v>987</v>
      </c>
      <c r="C444" s="109">
        <v>15700</v>
      </c>
      <c r="D444" s="109">
        <v>15700</v>
      </c>
      <c r="E444" s="109">
        <v>0</v>
      </c>
      <c r="F444" s="110">
        <v>43460</v>
      </c>
      <c r="G444" s="108" t="s">
        <v>981</v>
      </c>
      <c r="H444" s="105" t="s">
        <v>608</v>
      </c>
      <c r="I444" s="119"/>
      <c r="J444" s="116"/>
      <c r="K444" s="116"/>
    </row>
    <row r="445" spans="1:11" s="1" customFormat="1" ht="40.5" customHeight="1" x14ac:dyDescent="0.25">
      <c r="A445" s="116">
        <v>332</v>
      </c>
      <c r="B445" s="105" t="s">
        <v>1100</v>
      </c>
      <c r="C445" s="109">
        <v>15300</v>
      </c>
      <c r="D445" s="109">
        <f t="shared" ref="D445" si="59">C445-E445</f>
        <v>15300</v>
      </c>
      <c r="E445" s="109">
        <v>0</v>
      </c>
      <c r="F445" s="110">
        <v>43823</v>
      </c>
      <c r="G445" s="108" t="s">
        <v>1101</v>
      </c>
      <c r="H445" s="105" t="s">
        <v>608</v>
      </c>
      <c r="I445" s="119"/>
      <c r="J445" s="116"/>
      <c r="K445" s="116"/>
    </row>
    <row r="446" spans="1:11" s="1" customFormat="1" ht="38.25" customHeight="1" x14ac:dyDescent="0.25">
      <c r="A446" s="116">
        <v>333</v>
      </c>
      <c r="B446" s="119" t="s">
        <v>1215</v>
      </c>
      <c r="C446" s="109">
        <v>78844.179999999993</v>
      </c>
      <c r="D446" s="109">
        <v>78844.179999999993</v>
      </c>
      <c r="E446" s="109">
        <v>0</v>
      </c>
      <c r="F446" s="110">
        <v>44131</v>
      </c>
      <c r="G446" s="108" t="s">
        <v>1203</v>
      </c>
      <c r="H446" s="105" t="s">
        <v>608</v>
      </c>
      <c r="I446" s="119"/>
      <c r="J446" s="116"/>
      <c r="K446" s="116"/>
    </row>
    <row r="447" spans="1:11" s="1" customFormat="1" ht="36" customHeight="1" x14ac:dyDescent="0.25">
      <c r="A447" s="116">
        <v>334</v>
      </c>
      <c r="B447" s="119" t="s">
        <v>1210</v>
      </c>
      <c r="C447" s="109">
        <v>26000</v>
      </c>
      <c r="D447" s="109">
        <v>26000</v>
      </c>
      <c r="E447" s="109">
        <v>0</v>
      </c>
      <c r="F447" s="110">
        <v>44190</v>
      </c>
      <c r="G447" s="108" t="s">
        <v>1205</v>
      </c>
      <c r="H447" s="105" t="s">
        <v>608</v>
      </c>
      <c r="I447" s="119"/>
      <c r="J447" s="116"/>
      <c r="K447" s="116"/>
    </row>
    <row r="448" spans="1:11" s="1" customFormat="1" ht="43.5" customHeight="1" x14ac:dyDescent="0.25">
      <c r="A448" s="116">
        <v>335</v>
      </c>
      <c r="B448" s="119" t="s">
        <v>1208</v>
      </c>
      <c r="C448" s="109">
        <v>12990</v>
      </c>
      <c r="D448" s="109">
        <v>12990</v>
      </c>
      <c r="E448" s="109">
        <v>0</v>
      </c>
      <c r="F448" s="110">
        <v>44190</v>
      </c>
      <c r="G448" s="108" t="s">
        <v>1205</v>
      </c>
      <c r="H448" s="105" t="s">
        <v>608</v>
      </c>
      <c r="I448" s="119"/>
      <c r="J448" s="116"/>
      <c r="K448" s="116"/>
    </row>
    <row r="449" spans="1:11" s="1" customFormat="1" ht="37.5" customHeight="1" x14ac:dyDescent="0.25">
      <c r="A449" s="116">
        <v>336</v>
      </c>
      <c r="B449" s="119" t="s">
        <v>1378</v>
      </c>
      <c r="C449" s="109">
        <v>19990</v>
      </c>
      <c r="D449" s="109">
        <v>19990</v>
      </c>
      <c r="E449" s="109">
        <v>0</v>
      </c>
      <c r="F449" s="110">
        <v>44544</v>
      </c>
      <c r="G449" s="108" t="s">
        <v>1379</v>
      </c>
      <c r="H449" s="105" t="s">
        <v>608</v>
      </c>
      <c r="I449" s="119"/>
      <c r="J449" s="116"/>
      <c r="K449" s="116"/>
    </row>
    <row r="450" spans="1:11" s="1" customFormat="1" ht="48.75" x14ac:dyDescent="0.25">
      <c r="A450" s="116">
        <v>337</v>
      </c>
      <c r="B450" s="119" t="s">
        <v>1380</v>
      </c>
      <c r="C450" s="109">
        <v>298686.2</v>
      </c>
      <c r="D450" s="109">
        <v>59737.32</v>
      </c>
      <c r="E450" s="109">
        <f>C450-D450</f>
        <v>238948.88</v>
      </c>
      <c r="F450" s="110">
        <v>44554</v>
      </c>
      <c r="G450" s="108" t="s">
        <v>1381</v>
      </c>
      <c r="H450" s="105" t="s">
        <v>608</v>
      </c>
      <c r="I450" s="119"/>
      <c r="J450" s="116"/>
      <c r="K450" s="116"/>
    </row>
    <row r="451" spans="1:11" s="1" customFormat="1" ht="48.75" x14ac:dyDescent="0.25">
      <c r="A451" s="116">
        <v>338</v>
      </c>
      <c r="B451" s="119" t="s">
        <v>1459</v>
      </c>
      <c r="C451" s="109">
        <v>48150</v>
      </c>
      <c r="D451" s="109">
        <v>48150</v>
      </c>
      <c r="E451" s="109">
        <f>C451-D451</f>
        <v>0</v>
      </c>
      <c r="F451" s="110">
        <v>44922</v>
      </c>
      <c r="G451" s="108" t="s">
        <v>1460</v>
      </c>
      <c r="H451" s="105" t="s">
        <v>608</v>
      </c>
      <c r="I451" s="119"/>
      <c r="J451" s="116"/>
      <c r="K451" s="116"/>
    </row>
    <row r="452" spans="1:11" s="1" customFormat="1" ht="48.75" x14ac:dyDescent="0.25">
      <c r="A452" s="116">
        <v>339</v>
      </c>
      <c r="B452" s="119" t="s">
        <v>1382</v>
      </c>
      <c r="C452" s="109">
        <v>259985</v>
      </c>
      <c r="D452" s="109">
        <v>51996.959999999999</v>
      </c>
      <c r="E452" s="109">
        <f>C452-D452</f>
        <v>207988.04</v>
      </c>
      <c r="F452" s="110">
        <v>44554</v>
      </c>
      <c r="G452" s="108" t="s">
        <v>1381</v>
      </c>
      <c r="H452" s="105" t="s">
        <v>608</v>
      </c>
      <c r="I452" s="119"/>
      <c r="J452" s="116"/>
      <c r="K452" s="116"/>
    </row>
    <row r="453" spans="1:11" s="1" customFormat="1" ht="48.75" x14ac:dyDescent="0.25">
      <c r="A453" s="116">
        <v>340</v>
      </c>
      <c r="B453" s="119" t="s">
        <v>1501</v>
      </c>
      <c r="C453" s="109">
        <v>31789.4</v>
      </c>
      <c r="D453" s="109">
        <v>0</v>
      </c>
      <c r="E453" s="109">
        <f>C453-D453</f>
        <v>31789.4</v>
      </c>
      <c r="F453" s="110">
        <v>45289</v>
      </c>
      <c r="G453" s="108" t="s">
        <v>1502</v>
      </c>
      <c r="H453" s="105" t="s">
        <v>608</v>
      </c>
      <c r="I453" s="119"/>
      <c r="J453" s="116"/>
      <c r="K453" s="116"/>
    </row>
    <row r="454" spans="1:11" s="1" customFormat="1" ht="15.75" x14ac:dyDescent="0.25">
      <c r="A454" s="116"/>
      <c r="B454" s="120" t="s">
        <v>119</v>
      </c>
      <c r="C454" s="115">
        <f>SUM(C414:C453)</f>
        <v>1794367.16</v>
      </c>
      <c r="D454" s="115">
        <f>SUM(D414:D453)</f>
        <v>984827.86</v>
      </c>
      <c r="E454" s="115">
        <f>SUM(E414:E453)</f>
        <v>809539.3</v>
      </c>
      <c r="F454" s="130"/>
      <c r="G454" s="119"/>
      <c r="H454" s="119"/>
      <c r="I454" s="119"/>
      <c r="J454" s="116"/>
      <c r="K454" s="116"/>
    </row>
    <row r="455" spans="1:11" s="1" customFormat="1" ht="15.75" x14ac:dyDescent="0.25">
      <c r="A455" s="116"/>
      <c r="B455" s="120" t="s">
        <v>168</v>
      </c>
      <c r="C455" s="115">
        <f>C454+C412+C391</f>
        <v>3919495.6799999997</v>
      </c>
      <c r="D455" s="115">
        <f>D454+D412+D391</f>
        <v>2406275.86</v>
      </c>
      <c r="E455" s="115">
        <f>E454+E412+E391</f>
        <v>1513219.82</v>
      </c>
      <c r="F455" s="130"/>
      <c r="G455" s="119"/>
      <c r="H455" s="119"/>
      <c r="I455" s="132"/>
      <c r="J455" s="116"/>
      <c r="K455" s="116"/>
    </row>
    <row r="456" spans="1:11" s="1" customFormat="1" ht="15.75" x14ac:dyDescent="0.25">
      <c r="A456" s="116"/>
      <c r="B456" s="392" t="s">
        <v>66</v>
      </c>
      <c r="C456" s="393"/>
      <c r="D456" s="393"/>
      <c r="E456" s="393"/>
      <c r="F456" s="393"/>
      <c r="G456" s="393"/>
      <c r="H456" s="393"/>
      <c r="I456" s="394"/>
      <c r="J456" s="116"/>
      <c r="K456" s="116"/>
    </row>
    <row r="457" spans="1:11" s="1" customFormat="1" ht="15.75" x14ac:dyDescent="0.25">
      <c r="A457" s="116"/>
      <c r="B457" s="355" t="s">
        <v>65</v>
      </c>
      <c r="C457" s="356"/>
      <c r="D457" s="356"/>
      <c r="E457" s="356"/>
      <c r="F457" s="356"/>
      <c r="G457" s="356"/>
      <c r="H457" s="356"/>
      <c r="I457" s="357"/>
      <c r="J457" s="116"/>
      <c r="K457" s="116"/>
    </row>
    <row r="458" spans="1:11" s="1" customFormat="1" ht="53.25" customHeight="1" x14ac:dyDescent="0.25">
      <c r="A458" s="116">
        <v>341</v>
      </c>
      <c r="B458" s="88" t="s">
        <v>1503</v>
      </c>
      <c r="C458" s="67">
        <v>37799</v>
      </c>
      <c r="D458" s="67">
        <v>37799</v>
      </c>
      <c r="E458" s="67">
        <v>0</v>
      </c>
      <c r="F458" s="230" t="s">
        <v>1500</v>
      </c>
      <c r="G458" s="108" t="s">
        <v>1499</v>
      </c>
      <c r="H458" s="105" t="s">
        <v>608</v>
      </c>
      <c r="I458" s="132"/>
      <c r="J458" s="116"/>
      <c r="K458" s="116"/>
    </row>
    <row r="459" spans="1:11" s="1" customFormat="1" ht="53.25" customHeight="1" x14ac:dyDescent="0.25">
      <c r="A459" s="116">
        <v>342</v>
      </c>
      <c r="B459" s="88" t="s">
        <v>1605</v>
      </c>
      <c r="C459" s="67">
        <v>12500</v>
      </c>
      <c r="D459" s="67">
        <v>12500</v>
      </c>
      <c r="E459" s="67">
        <f>C459-D459</f>
        <v>0</v>
      </c>
      <c r="F459" s="230" t="s">
        <v>1607</v>
      </c>
      <c r="G459" s="108" t="s">
        <v>1606</v>
      </c>
      <c r="H459" s="105" t="s">
        <v>608</v>
      </c>
      <c r="I459" s="132"/>
      <c r="J459" s="116"/>
      <c r="K459" s="116"/>
    </row>
    <row r="460" spans="1:11" s="1" customFormat="1" ht="48.75" x14ac:dyDescent="0.25">
      <c r="A460" s="116">
        <v>343</v>
      </c>
      <c r="B460" s="88" t="s">
        <v>1507</v>
      </c>
      <c r="C460" s="67">
        <v>26599</v>
      </c>
      <c r="D460" s="67">
        <v>26599</v>
      </c>
      <c r="E460" s="67">
        <f>C460-D460</f>
        <v>0</v>
      </c>
      <c r="F460" s="230" t="s">
        <v>1500</v>
      </c>
      <c r="G460" s="108" t="s">
        <v>1499</v>
      </c>
      <c r="H460" s="105" t="s">
        <v>608</v>
      </c>
      <c r="I460" s="119"/>
      <c r="J460" s="116"/>
      <c r="K460" s="116"/>
    </row>
    <row r="461" spans="1:11" s="1" customFormat="1" ht="15.75" x14ac:dyDescent="0.25">
      <c r="A461" s="116"/>
      <c r="B461" s="120" t="s">
        <v>1603</v>
      </c>
      <c r="C461" s="115">
        <f>SUM(C458:C460)</f>
        <v>76898</v>
      </c>
      <c r="D461" s="115">
        <f>SUM(D458:D460)</f>
        <v>76898</v>
      </c>
      <c r="E461" s="115">
        <f>SUM(E458:E460)</f>
        <v>0</v>
      </c>
      <c r="F461" s="130"/>
      <c r="G461" s="119"/>
      <c r="H461" s="119"/>
      <c r="I461" s="132"/>
      <c r="J461" s="116"/>
      <c r="K461" s="116"/>
    </row>
    <row r="462" spans="1:11" s="1" customFormat="1" ht="15.75" x14ac:dyDescent="0.25">
      <c r="A462" s="116"/>
      <c r="B462" s="355" t="s">
        <v>68</v>
      </c>
      <c r="C462" s="356"/>
      <c r="D462" s="356"/>
      <c r="E462" s="356"/>
      <c r="F462" s="356"/>
      <c r="G462" s="356"/>
      <c r="H462" s="356"/>
      <c r="I462" s="357"/>
      <c r="J462" s="116"/>
      <c r="K462" s="116"/>
    </row>
    <row r="463" spans="1:11" s="1" customFormat="1" ht="48.75" x14ac:dyDescent="0.25">
      <c r="A463" s="116">
        <v>344</v>
      </c>
      <c r="B463" s="119" t="s">
        <v>1507</v>
      </c>
      <c r="C463" s="109">
        <v>26599</v>
      </c>
      <c r="D463" s="109">
        <v>26599</v>
      </c>
      <c r="E463" s="109">
        <v>0</v>
      </c>
      <c r="F463" s="110" t="s">
        <v>1500</v>
      </c>
      <c r="G463" s="108" t="s">
        <v>1499</v>
      </c>
      <c r="H463" s="105" t="s">
        <v>608</v>
      </c>
      <c r="I463" s="132"/>
      <c r="J463" s="116"/>
      <c r="K463" s="116"/>
    </row>
    <row r="464" spans="1:11" s="1" customFormat="1" ht="48.75" x14ac:dyDescent="0.25">
      <c r="A464" s="116">
        <v>345</v>
      </c>
      <c r="B464" s="119" t="s">
        <v>1503</v>
      </c>
      <c r="C464" s="109">
        <v>37799</v>
      </c>
      <c r="D464" s="109">
        <v>37799</v>
      </c>
      <c r="E464" s="109">
        <v>0</v>
      </c>
      <c r="F464" s="110" t="s">
        <v>1500</v>
      </c>
      <c r="G464" s="108" t="s">
        <v>1499</v>
      </c>
      <c r="H464" s="105" t="s">
        <v>608</v>
      </c>
      <c r="I464" s="239"/>
      <c r="J464" s="116"/>
      <c r="K464" s="116"/>
    </row>
    <row r="465" spans="1:11" s="1" customFormat="1" ht="31.5" x14ac:dyDescent="0.25">
      <c r="A465" s="116"/>
      <c r="B465" s="120" t="s">
        <v>1602</v>
      </c>
      <c r="C465" s="115">
        <f>SUM(C463:C464)</f>
        <v>64398</v>
      </c>
      <c r="D465" s="115">
        <f>SUM(D463:D464)</f>
        <v>64398</v>
      </c>
      <c r="E465" s="115">
        <f>SUM(E463:E464)</f>
        <v>0</v>
      </c>
      <c r="F465" s="110"/>
      <c r="G465" s="108"/>
      <c r="H465" s="105"/>
      <c r="I465" s="239"/>
      <c r="J465" s="116"/>
      <c r="K465" s="116"/>
    </row>
    <row r="466" spans="1:11" s="1" customFormat="1" ht="15.75" x14ac:dyDescent="0.25">
      <c r="A466" s="116"/>
      <c r="B466" s="355" t="s">
        <v>46</v>
      </c>
      <c r="C466" s="356"/>
      <c r="D466" s="356"/>
      <c r="E466" s="356"/>
      <c r="F466" s="356"/>
      <c r="G466" s="356"/>
      <c r="H466" s="356"/>
      <c r="I466" s="357"/>
      <c r="J466" s="116"/>
      <c r="K466" s="116"/>
    </row>
    <row r="467" spans="1:11" s="1" customFormat="1" ht="54.75" customHeight="1" x14ac:dyDescent="0.25">
      <c r="A467" s="116">
        <v>346</v>
      </c>
      <c r="B467" s="119" t="s">
        <v>1504</v>
      </c>
      <c r="C467" s="109">
        <v>44999</v>
      </c>
      <c r="D467" s="109">
        <v>44999</v>
      </c>
      <c r="E467" s="109">
        <v>0</v>
      </c>
      <c r="F467" s="110" t="s">
        <v>1500</v>
      </c>
      <c r="G467" s="108" t="s">
        <v>1499</v>
      </c>
      <c r="H467" s="105" t="s">
        <v>608</v>
      </c>
      <c r="I467" s="132"/>
      <c r="J467" s="116"/>
      <c r="K467" s="116"/>
    </row>
    <row r="468" spans="1:11" s="1" customFormat="1" ht="48.75" x14ac:dyDescent="0.25">
      <c r="A468" s="116">
        <v>347</v>
      </c>
      <c r="B468" s="119" t="s">
        <v>1507</v>
      </c>
      <c r="C468" s="109">
        <v>26599</v>
      </c>
      <c r="D468" s="109">
        <v>26599</v>
      </c>
      <c r="E468" s="109">
        <f>C468-D468</f>
        <v>0</v>
      </c>
      <c r="F468" s="110">
        <v>45289</v>
      </c>
      <c r="G468" s="108" t="s">
        <v>1502</v>
      </c>
      <c r="H468" s="105" t="s">
        <v>608</v>
      </c>
      <c r="I468" s="132"/>
      <c r="J468" s="116"/>
      <c r="K468" s="116"/>
    </row>
    <row r="469" spans="1:11" s="1" customFormat="1" ht="48.75" x14ac:dyDescent="0.25">
      <c r="A469" s="116">
        <v>348</v>
      </c>
      <c r="B469" s="119" t="s">
        <v>1503</v>
      </c>
      <c r="C469" s="109">
        <v>37799</v>
      </c>
      <c r="D469" s="109">
        <v>37799</v>
      </c>
      <c r="E469" s="109">
        <v>0</v>
      </c>
      <c r="F469" s="110" t="s">
        <v>1500</v>
      </c>
      <c r="G469" s="108" t="s">
        <v>1499</v>
      </c>
      <c r="H469" s="105" t="s">
        <v>608</v>
      </c>
      <c r="I469" s="132"/>
      <c r="J469" s="116"/>
      <c r="K469" s="116"/>
    </row>
    <row r="470" spans="1:11" s="1" customFormat="1" ht="31.5" x14ac:dyDescent="0.25">
      <c r="A470" s="116"/>
      <c r="B470" s="120" t="s">
        <v>1601</v>
      </c>
      <c r="C470" s="115">
        <f>SUM(C467:C469)</f>
        <v>109397</v>
      </c>
      <c r="D470" s="115">
        <f>SUM(D467:D469)</f>
        <v>109397</v>
      </c>
      <c r="E470" s="115">
        <f>SUM(E468:E469)</f>
        <v>0</v>
      </c>
      <c r="F470" s="130"/>
      <c r="G470" s="119"/>
      <c r="H470" s="119"/>
      <c r="I470" s="132"/>
      <c r="J470" s="116"/>
      <c r="K470" s="116"/>
    </row>
    <row r="471" spans="1:11" s="1" customFormat="1" ht="15.75" x14ac:dyDescent="0.25">
      <c r="A471" s="116"/>
      <c r="B471" s="120" t="s">
        <v>1600</v>
      </c>
      <c r="C471" s="115">
        <f>C461+C465+C470</f>
        <v>250693</v>
      </c>
      <c r="D471" s="115">
        <f>D461+D465+D470</f>
        <v>250693</v>
      </c>
      <c r="E471" s="115">
        <f>SUM(E469:E470)</f>
        <v>0</v>
      </c>
      <c r="F471" s="130"/>
      <c r="G471" s="119"/>
      <c r="H471" s="119"/>
      <c r="I471" s="132"/>
      <c r="J471" s="116"/>
      <c r="K471" s="116"/>
    </row>
    <row r="472" spans="1:11" s="1" customFormat="1" ht="15.75" x14ac:dyDescent="0.25">
      <c r="A472" s="116"/>
      <c r="B472" s="120" t="s">
        <v>1604</v>
      </c>
      <c r="C472" s="115">
        <f>C455+C471</f>
        <v>4170188.6799999997</v>
      </c>
      <c r="D472" s="115">
        <f>D455+D471</f>
        <v>2656968.86</v>
      </c>
      <c r="E472" s="115">
        <f>E455+E471</f>
        <v>1513219.82</v>
      </c>
      <c r="F472" s="130"/>
      <c r="G472" s="119"/>
      <c r="H472" s="119"/>
      <c r="I472" s="119"/>
      <c r="J472" s="116"/>
      <c r="K472" s="116"/>
    </row>
    <row r="473" spans="1:11" s="203" customFormat="1" ht="15.75" customHeight="1" x14ac:dyDescent="0.25">
      <c r="A473" s="202"/>
      <c r="B473" s="389" t="s">
        <v>102</v>
      </c>
      <c r="C473" s="390"/>
      <c r="D473" s="390"/>
      <c r="E473" s="390"/>
      <c r="F473" s="390"/>
      <c r="G473" s="390"/>
      <c r="H473" s="390"/>
      <c r="I473" s="391"/>
      <c r="J473" s="202"/>
      <c r="K473" s="202"/>
    </row>
    <row r="474" spans="1:11" s="1" customFormat="1" ht="15.75" customHeight="1" x14ac:dyDescent="0.25">
      <c r="A474" s="116"/>
      <c r="B474" s="392" t="s">
        <v>169</v>
      </c>
      <c r="C474" s="393"/>
      <c r="D474" s="393"/>
      <c r="E474" s="393"/>
      <c r="F474" s="393"/>
      <c r="G474" s="393"/>
      <c r="H474" s="393"/>
      <c r="I474" s="394"/>
      <c r="J474" s="116"/>
      <c r="K474" s="116"/>
    </row>
    <row r="475" spans="1:11" s="1" customFormat="1" ht="15.75" customHeight="1" x14ac:dyDescent="0.25">
      <c r="A475" s="116"/>
      <c r="B475" s="355" t="s">
        <v>46</v>
      </c>
      <c r="C475" s="356"/>
      <c r="D475" s="356"/>
      <c r="E475" s="356"/>
      <c r="F475" s="356"/>
      <c r="G475" s="356"/>
      <c r="H475" s="356"/>
      <c r="I475" s="357"/>
      <c r="J475" s="116"/>
      <c r="K475" s="116"/>
    </row>
    <row r="476" spans="1:11" s="1" customFormat="1" ht="39" customHeight="1" x14ac:dyDescent="0.25">
      <c r="A476" s="116">
        <v>249</v>
      </c>
      <c r="B476" s="119" t="s">
        <v>641</v>
      </c>
      <c r="C476" s="109">
        <v>8200</v>
      </c>
      <c r="D476" s="109">
        <f t="shared" ref="D476:D482" si="60">C476-E476</f>
        <v>8200</v>
      </c>
      <c r="E476" s="109">
        <v>0</v>
      </c>
      <c r="F476" s="111" t="s">
        <v>642</v>
      </c>
      <c r="G476" s="109" t="s">
        <v>812</v>
      </c>
      <c r="H476" s="105" t="s">
        <v>608</v>
      </c>
      <c r="I476" s="119"/>
      <c r="J476" s="116"/>
      <c r="K476" s="116"/>
    </row>
    <row r="477" spans="1:11" s="1" customFormat="1" ht="39" customHeight="1" x14ac:dyDescent="0.25">
      <c r="A477" s="116">
        <v>250</v>
      </c>
      <c r="B477" s="119" t="s">
        <v>85</v>
      </c>
      <c r="C477" s="109">
        <v>6960</v>
      </c>
      <c r="D477" s="109">
        <f t="shared" si="60"/>
        <v>6960</v>
      </c>
      <c r="E477" s="109">
        <v>0</v>
      </c>
      <c r="F477" s="111" t="s">
        <v>642</v>
      </c>
      <c r="G477" s="109" t="s">
        <v>812</v>
      </c>
      <c r="H477" s="105" t="s">
        <v>608</v>
      </c>
      <c r="I477" s="119"/>
      <c r="J477" s="116"/>
      <c r="K477" s="116"/>
    </row>
    <row r="478" spans="1:11" s="1" customFormat="1" ht="44.25" customHeight="1" x14ac:dyDescent="0.25">
      <c r="A478" s="116">
        <v>251</v>
      </c>
      <c r="B478" s="119" t="s">
        <v>86</v>
      </c>
      <c r="C478" s="109">
        <v>7410</v>
      </c>
      <c r="D478" s="109">
        <f t="shared" si="60"/>
        <v>7410</v>
      </c>
      <c r="E478" s="109">
        <v>0</v>
      </c>
      <c r="F478" s="111" t="s">
        <v>642</v>
      </c>
      <c r="G478" s="109" t="s">
        <v>812</v>
      </c>
      <c r="H478" s="105" t="s">
        <v>608</v>
      </c>
      <c r="I478" s="119"/>
      <c r="J478" s="116"/>
      <c r="K478" s="116"/>
    </row>
    <row r="479" spans="1:11" s="1" customFormat="1" ht="36.75" customHeight="1" x14ac:dyDescent="0.25">
      <c r="A479" s="116">
        <v>252</v>
      </c>
      <c r="B479" s="119" t="s">
        <v>87</v>
      </c>
      <c r="C479" s="109">
        <v>10000</v>
      </c>
      <c r="D479" s="109">
        <f t="shared" si="60"/>
        <v>10000</v>
      </c>
      <c r="E479" s="109">
        <v>0</v>
      </c>
      <c r="F479" s="130">
        <v>2007</v>
      </c>
      <c r="G479" s="119"/>
      <c r="H479" s="105" t="s">
        <v>608</v>
      </c>
      <c r="I479" s="119"/>
      <c r="J479" s="116"/>
      <c r="K479" s="116"/>
    </row>
    <row r="480" spans="1:11" s="1" customFormat="1" ht="39.75" customHeight="1" x14ac:dyDescent="0.25">
      <c r="A480" s="116">
        <v>253</v>
      </c>
      <c r="B480" s="119" t="s">
        <v>88</v>
      </c>
      <c r="C480" s="109">
        <v>27000</v>
      </c>
      <c r="D480" s="109">
        <f t="shared" si="60"/>
        <v>27000</v>
      </c>
      <c r="E480" s="109">
        <v>0</v>
      </c>
      <c r="F480" s="111" t="s">
        <v>643</v>
      </c>
      <c r="G480" s="109" t="s">
        <v>644</v>
      </c>
      <c r="H480" s="105" t="s">
        <v>608</v>
      </c>
      <c r="I480" s="119"/>
      <c r="J480" s="116"/>
      <c r="K480" s="116"/>
    </row>
    <row r="481" spans="1:11" s="1" customFormat="1" ht="40.5" customHeight="1" x14ac:dyDescent="0.25">
      <c r="A481" s="116">
        <v>254</v>
      </c>
      <c r="B481" s="119" t="s">
        <v>89</v>
      </c>
      <c r="C481" s="109">
        <v>19500</v>
      </c>
      <c r="D481" s="109">
        <f t="shared" si="60"/>
        <v>19500</v>
      </c>
      <c r="E481" s="109">
        <v>0</v>
      </c>
      <c r="F481" s="111" t="s">
        <v>643</v>
      </c>
      <c r="G481" s="109" t="s">
        <v>644</v>
      </c>
      <c r="H481" s="105" t="s">
        <v>608</v>
      </c>
      <c r="I481" s="119"/>
      <c r="J481" s="116"/>
      <c r="K481" s="116"/>
    </row>
    <row r="482" spans="1:11" s="1" customFormat="1" ht="38.25" customHeight="1" x14ac:dyDescent="0.25">
      <c r="A482" s="116">
        <v>255</v>
      </c>
      <c r="B482" s="105" t="s">
        <v>90</v>
      </c>
      <c r="C482" s="109">
        <v>11800</v>
      </c>
      <c r="D482" s="109">
        <f t="shared" si="60"/>
        <v>11800</v>
      </c>
      <c r="E482" s="109">
        <v>0</v>
      </c>
      <c r="F482" s="111" t="s">
        <v>642</v>
      </c>
      <c r="G482" s="109" t="s">
        <v>812</v>
      </c>
      <c r="H482" s="105" t="s">
        <v>608</v>
      </c>
      <c r="I482" s="105"/>
      <c r="J482" s="116"/>
      <c r="K482" s="116"/>
    </row>
    <row r="483" spans="1:11" s="1" customFormat="1" ht="47.25" customHeight="1" x14ac:dyDescent="0.25">
      <c r="A483" s="116"/>
      <c r="B483" s="117" t="s">
        <v>93</v>
      </c>
      <c r="C483" s="115">
        <f>SUM(C476:C482)</f>
        <v>90870</v>
      </c>
      <c r="D483" s="115">
        <f>SUM(D476:D482)</f>
        <v>90870</v>
      </c>
      <c r="E483" s="115">
        <f>SUM(E476:E482)</f>
        <v>0</v>
      </c>
      <c r="F483" s="130"/>
      <c r="G483" s="105"/>
      <c r="H483" s="105"/>
      <c r="I483" s="105"/>
      <c r="J483" s="116"/>
      <c r="K483" s="116"/>
    </row>
    <row r="484" spans="1:11" s="1" customFormat="1" ht="20.25" customHeight="1" x14ac:dyDescent="0.25">
      <c r="A484" s="116"/>
      <c r="B484" s="355" t="s">
        <v>988</v>
      </c>
      <c r="C484" s="356"/>
      <c r="D484" s="356"/>
      <c r="E484" s="356"/>
      <c r="F484" s="356"/>
      <c r="G484" s="356"/>
      <c r="H484" s="356"/>
      <c r="I484" s="357"/>
      <c r="J484" s="116"/>
      <c r="K484" s="116"/>
    </row>
    <row r="485" spans="1:11" s="1" customFormat="1" ht="58.5" customHeight="1" x14ac:dyDescent="0.25">
      <c r="A485" s="116">
        <v>256</v>
      </c>
      <c r="B485" s="119" t="s">
        <v>87</v>
      </c>
      <c r="C485" s="109">
        <v>10000</v>
      </c>
      <c r="D485" s="109">
        <f t="shared" ref="D485" si="61">C485-E485</f>
        <v>10000</v>
      </c>
      <c r="E485" s="109">
        <v>0</v>
      </c>
      <c r="F485" s="110">
        <v>39443</v>
      </c>
      <c r="G485" s="119"/>
      <c r="H485" s="105" t="s">
        <v>608</v>
      </c>
      <c r="I485" s="105"/>
      <c r="J485" s="116"/>
      <c r="K485" s="116"/>
    </row>
    <row r="486" spans="1:11" s="1" customFormat="1" ht="24" customHeight="1" x14ac:dyDescent="0.25">
      <c r="A486" s="116"/>
      <c r="B486" s="117" t="s">
        <v>93</v>
      </c>
      <c r="C486" s="115">
        <f>SUBTOTAL(9,C485)</f>
        <v>10000</v>
      </c>
      <c r="D486" s="115">
        <f>SUBTOTAL(9,D485)</f>
        <v>10000</v>
      </c>
      <c r="E486" s="115">
        <f>SUBTOTAL(9,E485)</f>
        <v>0</v>
      </c>
      <c r="F486" s="130"/>
      <c r="G486" s="119"/>
      <c r="H486" s="105"/>
      <c r="I486" s="105"/>
      <c r="J486" s="116"/>
      <c r="K486" s="116"/>
    </row>
    <row r="487" spans="1:11" s="1" customFormat="1" ht="21.75" customHeight="1" x14ac:dyDescent="0.25">
      <c r="A487" s="116"/>
      <c r="B487" s="117" t="s">
        <v>645</v>
      </c>
      <c r="C487" s="115">
        <f>C486+C483</f>
        <v>100870</v>
      </c>
      <c r="D487" s="115">
        <f>D486+D483</f>
        <v>100870</v>
      </c>
      <c r="E487" s="115">
        <f t="shared" ref="E487" si="62">E483</f>
        <v>0</v>
      </c>
      <c r="F487" s="130"/>
      <c r="G487" s="105"/>
      <c r="H487" s="105"/>
      <c r="I487" s="105"/>
      <c r="J487" s="116"/>
      <c r="K487" s="116"/>
    </row>
    <row r="488" spans="1:11" s="1" customFormat="1" ht="20.25" customHeight="1" x14ac:dyDescent="0.25">
      <c r="A488" s="116"/>
      <c r="B488" s="117" t="s">
        <v>120</v>
      </c>
      <c r="C488" s="115">
        <v>0</v>
      </c>
      <c r="D488" s="115">
        <v>0</v>
      </c>
      <c r="E488" s="115">
        <v>0</v>
      </c>
      <c r="F488" s="130"/>
      <c r="G488" s="105"/>
      <c r="H488" s="105"/>
      <c r="I488" s="105"/>
      <c r="J488" s="116"/>
      <c r="K488" s="116"/>
    </row>
    <row r="489" spans="1:11" s="1" customFormat="1" ht="21.75" customHeight="1" x14ac:dyDescent="0.25">
      <c r="A489" s="116"/>
      <c r="B489" s="117" t="s">
        <v>121</v>
      </c>
      <c r="C489" s="115">
        <f>C488+C487</f>
        <v>100870</v>
      </c>
      <c r="D489" s="115">
        <f>D488+D487</f>
        <v>100870</v>
      </c>
      <c r="E489" s="115">
        <f>E488+E487</f>
        <v>0</v>
      </c>
      <c r="F489" s="115"/>
      <c r="G489" s="115"/>
      <c r="H489" s="115"/>
      <c r="I489" s="115"/>
      <c r="J489" s="116"/>
      <c r="K489" s="116"/>
    </row>
    <row r="490" spans="1:11" s="203" customFormat="1" ht="42.75" customHeight="1" x14ac:dyDescent="0.25">
      <c r="A490" s="202"/>
      <c r="B490" s="358" t="s">
        <v>101</v>
      </c>
      <c r="C490" s="409"/>
      <c r="D490" s="409"/>
      <c r="E490" s="409"/>
      <c r="F490" s="409"/>
      <c r="G490" s="409"/>
      <c r="H490" s="409"/>
      <c r="I490" s="410"/>
      <c r="J490" s="202"/>
      <c r="K490" s="202"/>
    </row>
    <row r="491" spans="1:11" s="1" customFormat="1" ht="42.75" customHeight="1" x14ac:dyDescent="0.25">
      <c r="A491" s="116"/>
      <c r="B491" s="411" t="s">
        <v>989</v>
      </c>
      <c r="C491" s="412"/>
      <c r="D491" s="412"/>
      <c r="E491" s="412"/>
      <c r="F491" s="412"/>
      <c r="G491" s="412"/>
      <c r="H491" s="412"/>
      <c r="I491" s="413"/>
      <c r="J491" s="116"/>
      <c r="K491" s="116"/>
    </row>
    <row r="492" spans="1:11" s="1" customFormat="1" ht="42.75" customHeight="1" x14ac:dyDescent="0.25">
      <c r="A492" s="116"/>
      <c r="B492" s="361" t="s">
        <v>46</v>
      </c>
      <c r="C492" s="401"/>
      <c r="D492" s="401"/>
      <c r="E492" s="401"/>
      <c r="F492" s="401"/>
      <c r="G492" s="401"/>
      <c r="H492" s="401"/>
      <c r="I492" s="402"/>
      <c r="J492" s="116"/>
      <c r="K492" s="116"/>
    </row>
    <row r="493" spans="1:11" s="1" customFormat="1" ht="55.5" customHeight="1" x14ac:dyDescent="0.25">
      <c r="A493" s="116">
        <v>257</v>
      </c>
      <c r="B493" s="105" t="s">
        <v>108</v>
      </c>
      <c r="C493" s="109">
        <v>9900</v>
      </c>
      <c r="D493" s="109">
        <f>C493-E493</f>
        <v>9900</v>
      </c>
      <c r="E493" s="109">
        <v>0</v>
      </c>
      <c r="F493" s="110">
        <v>41261</v>
      </c>
      <c r="G493" s="109" t="s">
        <v>813</v>
      </c>
      <c r="H493" s="105" t="s">
        <v>608</v>
      </c>
      <c r="I493" s="240"/>
      <c r="J493" s="116"/>
      <c r="K493" s="116"/>
    </row>
    <row r="494" spans="1:11" s="1" customFormat="1" ht="52.5" customHeight="1" x14ac:dyDescent="0.25">
      <c r="A494" s="116">
        <v>258</v>
      </c>
      <c r="B494" s="105" t="s">
        <v>113</v>
      </c>
      <c r="C494" s="109">
        <v>3840.23</v>
      </c>
      <c r="D494" s="109">
        <f>C494-E494</f>
        <v>3840.23</v>
      </c>
      <c r="E494" s="109">
        <v>0</v>
      </c>
      <c r="F494" s="114">
        <v>40515</v>
      </c>
      <c r="G494" s="108" t="s">
        <v>635</v>
      </c>
      <c r="H494" s="105" t="s">
        <v>608</v>
      </c>
      <c r="I494" s="240"/>
      <c r="J494" s="116"/>
      <c r="K494" s="116"/>
    </row>
    <row r="495" spans="1:11" s="1" customFormat="1" ht="51" customHeight="1" x14ac:dyDescent="0.25">
      <c r="A495" s="116">
        <v>259</v>
      </c>
      <c r="B495" s="105" t="s">
        <v>109</v>
      </c>
      <c r="C495" s="109">
        <v>16700</v>
      </c>
      <c r="D495" s="109">
        <f>C495-E495</f>
        <v>16700</v>
      </c>
      <c r="E495" s="109">
        <v>0</v>
      </c>
      <c r="F495" s="110">
        <v>41267</v>
      </c>
      <c r="G495" s="109" t="s">
        <v>814</v>
      </c>
      <c r="H495" s="105" t="s">
        <v>608</v>
      </c>
      <c r="I495" s="240"/>
      <c r="J495" s="116"/>
      <c r="K495" s="116"/>
    </row>
    <row r="496" spans="1:11" s="1" customFormat="1" ht="57.75" customHeight="1" x14ac:dyDescent="0.25">
      <c r="A496" s="116">
        <v>260</v>
      </c>
      <c r="B496" s="105" t="s">
        <v>104</v>
      </c>
      <c r="C496" s="109">
        <v>7850</v>
      </c>
      <c r="D496" s="109">
        <f t="shared" ref="D496:D510" si="63">C496-E496</f>
        <v>7850</v>
      </c>
      <c r="E496" s="109">
        <v>0</v>
      </c>
      <c r="F496" s="110">
        <v>41010</v>
      </c>
      <c r="G496" s="109" t="s">
        <v>636</v>
      </c>
      <c r="H496" s="105" t="s">
        <v>608</v>
      </c>
      <c r="I496" s="240"/>
      <c r="J496" s="116"/>
      <c r="K496" s="116"/>
    </row>
    <row r="497" spans="1:11" s="1" customFormat="1" ht="48.75" x14ac:dyDescent="0.25">
      <c r="A497" s="116">
        <v>261</v>
      </c>
      <c r="B497" s="105" t="s">
        <v>105</v>
      </c>
      <c r="C497" s="109">
        <v>10000</v>
      </c>
      <c r="D497" s="109">
        <f t="shared" si="63"/>
        <v>10000</v>
      </c>
      <c r="E497" s="109">
        <v>0</v>
      </c>
      <c r="F497" s="110">
        <v>41261</v>
      </c>
      <c r="G497" s="109" t="s">
        <v>815</v>
      </c>
      <c r="H497" s="105" t="s">
        <v>608</v>
      </c>
      <c r="I497" s="240"/>
      <c r="J497" s="116"/>
      <c r="K497" s="116"/>
    </row>
    <row r="498" spans="1:11" s="1" customFormat="1" ht="55.5" customHeight="1" x14ac:dyDescent="0.25">
      <c r="A498" s="116">
        <v>262</v>
      </c>
      <c r="B498" s="105" t="s">
        <v>105</v>
      </c>
      <c r="C498" s="109">
        <v>10000</v>
      </c>
      <c r="D498" s="109">
        <f t="shared" si="63"/>
        <v>10000</v>
      </c>
      <c r="E498" s="109">
        <v>0</v>
      </c>
      <c r="F498" s="110">
        <v>41261</v>
      </c>
      <c r="G498" s="109" t="s">
        <v>815</v>
      </c>
      <c r="H498" s="105" t="s">
        <v>608</v>
      </c>
      <c r="I498" s="240"/>
      <c r="J498" s="116"/>
      <c r="K498" s="116"/>
    </row>
    <row r="499" spans="1:11" s="1" customFormat="1" ht="58.5" customHeight="1" x14ac:dyDescent="0.25">
      <c r="A499" s="116">
        <v>263</v>
      </c>
      <c r="B499" s="105" t="s">
        <v>105</v>
      </c>
      <c r="C499" s="109">
        <v>10000</v>
      </c>
      <c r="D499" s="109">
        <f t="shared" si="63"/>
        <v>10000</v>
      </c>
      <c r="E499" s="109">
        <v>0</v>
      </c>
      <c r="F499" s="110">
        <v>41261</v>
      </c>
      <c r="G499" s="109" t="s">
        <v>815</v>
      </c>
      <c r="H499" s="105" t="s">
        <v>608</v>
      </c>
      <c r="I499" s="240"/>
      <c r="J499" s="116"/>
      <c r="K499" s="116"/>
    </row>
    <row r="500" spans="1:11" s="1" customFormat="1" ht="51" customHeight="1" x14ac:dyDescent="0.25">
      <c r="A500" s="116">
        <v>264</v>
      </c>
      <c r="B500" s="105" t="s">
        <v>106</v>
      </c>
      <c r="C500" s="109">
        <v>3200</v>
      </c>
      <c r="D500" s="109">
        <f t="shared" si="63"/>
        <v>3200</v>
      </c>
      <c r="E500" s="109">
        <v>0</v>
      </c>
      <c r="F500" s="110">
        <v>41270</v>
      </c>
      <c r="G500" s="109" t="s">
        <v>816</v>
      </c>
      <c r="H500" s="105" t="s">
        <v>608</v>
      </c>
      <c r="I500" s="240"/>
      <c r="J500" s="116"/>
      <c r="K500" s="116"/>
    </row>
    <row r="501" spans="1:11" s="1" customFormat="1" ht="55.5" customHeight="1" x14ac:dyDescent="0.25">
      <c r="A501" s="116">
        <v>265</v>
      </c>
      <c r="B501" s="105" t="s">
        <v>107</v>
      </c>
      <c r="C501" s="109">
        <v>6000</v>
      </c>
      <c r="D501" s="109">
        <f t="shared" si="63"/>
        <v>6000</v>
      </c>
      <c r="E501" s="109">
        <v>0</v>
      </c>
      <c r="F501" s="110">
        <v>41261</v>
      </c>
      <c r="G501" s="109" t="s">
        <v>813</v>
      </c>
      <c r="H501" s="105" t="s">
        <v>608</v>
      </c>
      <c r="I501" s="240"/>
      <c r="J501" s="116"/>
      <c r="K501" s="116"/>
    </row>
    <row r="502" spans="1:11" s="1" customFormat="1" ht="54.75" customHeight="1" x14ac:dyDescent="0.25">
      <c r="A502" s="116">
        <v>266</v>
      </c>
      <c r="B502" s="105" t="s">
        <v>91</v>
      </c>
      <c r="C502" s="109">
        <v>3600</v>
      </c>
      <c r="D502" s="109">
        <f t="shared" si="63"/>
        <v>3600</v>
      </c>
      <c r="E502" s="109">
        <v>0</v>
      </c>
      <c r="F502" s="110">
        <v>39440</v>
      </c>
      <c r="G502" s="109" t="s">
        <v>634</v>
      </c>
      <c r="H502" s="105" t="s">
        <v>608</v>
      </c>
      <c r="I502" s="240"/>
      <c r="J502" s="116"/>
      <c r="K502" s="116"/>
    </row>
    <row r="503" spans="1:11" s="1" customFormat="1" ht="56.25" customHeight="1" x14ac:dyDescent="0.25">
      <c r="A503" s="116">
        <v>267</v>
      </c>
      <c r="B503" s="105" t="s">
        <v>92</v>
      </c>
      <c r="C503" s="109">
        <v>5500</v>
      </c>
      <c r="D503" s="109">
        <f t="shared" si="63"/>
        <v>5500</v>
      </c>
      <c r="E503" s="109">
        <v>0</v>
      </c>
      <c r="F503" s="110">
        <v>39440</v>
      </c>
      <c r="G503" s="109" t="s">
        <v>634</v>
      </c>
      <c r="H503" s="105" t="s">
        <v>608</v>
      </c>
      <c r="I503" s="240"/>
      <c r="J503" s="116"/>
      <c r="K503" s="116"/>
    </row>
    <row r="504" spans="1:11" s="1" customFormat="1" ht="57" customHeight="1" x14ac:dyDescent="0.25">
      <c r="A504" s="116">
        <v>268</v>
      </c>
      <c r="B504" s="105" t="s">
        <v>895</v>
      </c>
      <c r="C504" s="109">
        <v>7870</v>
      </c>
      <c r="D504" s="109">
        <f t="shared" si="63"/>
        <v>7870</v>
      </c>
      <c r="E504" s="109">
        <v>0</v>
      </c>
      <c r="F504" s="110">
        <v>43068</v>
      </c>
      <c r="G504" s="109" t="s">
        <v>894</v>
      </c>
      <c r="H504" s="105" t="s">
        <v>608</v>
      </c>
      <c r="I504" s="240"/>
      <c r="J504" s="116"/>
      <c r="K504" s="116"/>
    </row>
    <row r="505" spans="1:11" s="1" customFormat="1" ht="47.25" customHeight="1" x14ac:dyDescent="0.25">
      <c r="A505" s="116">
        <v>269</v>
      </c>
      <c r="B505" s="105" t="s">
        <v>896</v>
      </c>
      <c r="C505" s="109">
        <v>10000</v>
      </c>
      <c r="D505" s="109">
        <f t="shared" si="63"/>
        <v>10000</v>
      </c>
      <c r="E505" s="109">
        <v>0</v>
      </c>
      <c r="F505" s="110">
        <v>43073</v>
      </c>
      <c r="G505" s="109" t="s">
        <v>897</v>
      </c>
      <c r="H505" s="105" t="s">
        <v>608</v>
      </c>
      <c r="I505" s="240"/>
      <c r="J505" s="116"/>
      <c r="K505" s="116"/>
    </row>
    <row r="506" spans="1:11" s="1" customFormat="1" ht="51.75" customHeight="1" x14ac:dyDescent="0.25">
      <c r="A506" s="116">
        <v>270</v>
      </c>
      <c r="B506" s="105" t="s">
        <v>898</v>
      </c>
      <c r="C506" s="109">
        <v>4800</v>
      </c>
      <c r="D506" s="109">
        <f t="shared" si="63"/>
        <v>4800</v>
      </c>
      <c r="E506" s="109">
        <v>0</v>
      </c>
      <c r="F506" s="110">
        <v>43095</v>
      </c>
      <c r="G506" s="109" t="s">
        <v>891</v>
      </c>
      <c r="H506" s="105" t="s">
        <v>608</v>
      </c>
      <c r="I506" s="240"/>
      <c r="J506" s="116"/>
      <c r="K506" s="116"/>
    </row>
    <row r="507" spans="1:11" s="1" customFormat="1" ht="53.25" customHeight="1" x14ac:dyDescent="0.25">
      <c r="A507" s="116">
        <v>271</v>
      </c>
      <c r="B507" s="105" t="s">
        <v>898</v>
      </c>
      <c r="C507" s="109">
        <v>4800</v>
      </c>
      <c r="D507" s="109">
        <f t="shared" si="63"/>
        <v>4800</v>
      </c>
      <c r="E507" s="109">
        <v>0</v>
      </c>
      <c r="F507" s="110">
        <v>43095</v>
      </c>
      <c r="G507" s="109" t="s">
        <v>891</v>
      </c>
      <c r="H507" s="105" t="s">
        <v>608</v>
      </c>
      <c r="I507" s="240"/>
      <c r="J507" s="116"/>
      <c r="K507" s="116"/>
    </row>
    <row r="508" spans="1:11" s="1" customFormat="1" ht="56.25" customHeight="1" x14ac:dyDescent="0.25">
      <c r="A508" s="116">
        <v>272</v>
      </c>
      <c r="B508" s="105" t="s">
        <v>899</v>
      </c>
      <c r="C508" s="109">
        <v>3400</v>
      </c>
      <c r="D508" s="109">
        <f t="shared" si="63"/>
        <v>3400</v>
      </c>
      <c r="E508" s="109">
        <v>0</v>
      </c>
      <c r="F508" s="110">
        <v>43095</v>
      </c>
      <c r="G508" s="109" t="s">
        <v>891</v>
      </c>
      <c r="H508" s="105" t="s">
        <v>608</v>
      </c>
      <c r="I508" s="240"/>
      <c r="J508" s="116"/>
      <c r="K508" s="116"/>
    </row>
    <row r="509" spans="1:11" s="1" customFormat="1" ht="58.5" customHeight="1" x14ac:dyDescent="0.25">
      <c r="A509" s="116">
        <v>273</v>
      </c>
      <c r="B509" s="105" t="s">
        <v>900</v>
      </c>
      <c r="C509" s="109">
        <v>3260</v>
      </c>
      <c r="D509" s="109">
        <f t="shared" si="63"/>
        <v>3260</v>
      </c>
      <c r="E509" s="109">
        <v>0</v>
      </c>
      <c r="F509" s="110">
        <v>43095</v>
      </c>
      <c r="G509" s="109" t="s">
        <v>891</v>
      </c>
      <c r="H509" s="105" t="s">
        <v>608</v>
      </c>
      <c r="I509" s="240"/>
      <c r="J509" s="116"/>
      <c r="K509" s="116"/>
    </row>
    <row r="510" spans="1:11" s="1" customFormat="1" ht="52.5" customHeight="1" x14ac:dyDescent="0.25">
      <c r="A510" s="116">
        <v>274</v>
      </c>
      <c r="B510" s="105" t="s">
        <v>990</v>
      </c>
      <c r="C510" s="109">
        <v>12000</v>
      </c>
      <c r="D510" s="109">
        <f t="shared" si="63"/>
        <v>12000</v>
      </c>
      <c r="E510" s="109">
        <v>0</v>
      </c>
      <c r="F510" s="110">
        <v>43460</v>
      </c>
      <c r="G510" s="108" t="s">
        <v>981</v>
      </c>
      <c r="H510" s="105" t="s">
        <v>608</v>
      </c>
      <c r="I510" s="240"/>
      <c r="J510" s="116"/>
      <c r="K510" s="116"/>
    </row>
    <row r="511" spans="1:11" s="1" customFormat="1" ht="52.5" customHeight="1" x14ac:dyDescent="0.25">
      <c r="A511" s="116">
        <v>275</v>
      </c>
      <c r="B511" s="105" t="s">
        <v>1217</v>
      </c>
      <c r="C511" s="109">
        <v>25540</v>
      </c>
      <c r="D511" s="109">
        <v>25540</v>
      </c>
      <c r="E511" s="109">
        <v>0</v>
      </c>
      <c r="F511" s="110">
        <v>44155</v>
      </c>
      <c r="G511" s="108" t="s">
        <v>1218</v>
      </c>
      <c r="H511" s="105" t="s">
        <v>608</v>
      </c>
      <c r="I511" s="240"/>
      <c r="J511" s="116"/>
      <c r="K511" s="116"/>
    </row>
    <row r="512" spans="1:11" s="1" customFormat="1" ht="54.75" customHeight="1" x14ac:dyDescent="0.25">
      <c r="A512" s="116">
        <v>276</v>
      </c>
      <c r="B512" s="105" t="s">
        <v>1217</v>
      </c>
      <c r="C512" s="109">
        <v>25540</v>
      </c>
      <c r="D512" s="109">
        <v>25540</v>
      </c>
      <c r="E512" s="109">
        <v>0</v>
      </c>
      <c r="F512" s="110">
        <v>44155</v>
      </c>
      <c r="G512" s="108" t="s">
        <v>1218</v>
      </c>
      <c r="H512" s="105" t="s">
        <v>608</v>
      </c>
      <c r="I512" s="240"/>
      <c r="J512" s="116"/>
      <c r="K512" s="116"/>
    </row>
    <row r="513" spans="1:11" s="1" customFormat="1" ht="54.75" customHeight="1" x14ac:dyDescent="0.25">
      <c r="A513" s="116">
        <v>277</v>
      </c>
      <c r="B513" s="105" t="s">
        <v>1608</v>
      </c>
      <c r="C513" s="109">
        <v>19870</v>
      </c>
      <c r="D513" s="109">
        <v>19870</v>
      </c>
      <c r="E513" s="109">
        <v>0</v>
      </c>
      <c r="F513" s="110">
        <v>45289</v>
      </c>
      <c r="G513" s="108" t="s">
        <v>1499</v>
      </c>
      <c r="H513" s="105" t="s">
        <v>608</v>
      </c>
      <c r="I513" s="240"/>
      <c r="J513" s="116"/>
      <c r="K513" s="116"/>
    </row>
    <row r="514" spans="1:11" s="1" customFormat="1" ht="56.25" customHeight="1" x14ac:dyDescent="0.25">
      <c r="A514" s="116">
        <v>278</v>
      </c>
      <c r="B514" s="105" t="s">
        <v>1383</v>
      </c>
      <c r="C514" s="109">
        <v>17490</v>
      </c>
      <c r="D514" s="109">
        <v>17490</v>
      </c>
      <c r="E514" s="109">
        <v>0</v>
      </c>
      <c r="F514" s="110">
        <v>44550</v>
      </c>
      <c r="G514" s="108" t="s">
        <v>1384</v>
      </c>
      <c r="H514" s="105" t="s">
        <v>608</v>
      </c>
      <c r="I514" s="240"/>
      <c r="J514" s="116"/>
      <c r="K514" s="116"/>
    </row>
    <row r="515" spans="1:11" s="1" customFormat="1" ht="39" customHeight="1" x14ac:dyDescent="0.25">
      <c r="A515" s="116"/>
      <c r="B515" s="117" t="s">
        <v>110</v>
      </c>
      <c r="C515" s="115">
        <f>SUM(C493:C514)</f>
        <v>221160.22999999998</v>
      </c>
      <c r="D515" s="115">
        <f>SUM(D493:D514)</f>
        <v>221160.22999999998</v>
      </c>
      <c r="E515" s="115">
        <f>SUM(E493:E514)</f>
        <v>0</v>
      </c>
      <c r="F515" s="130"/>
      <c r="G515" s="105"/>
      <c r="H515" s="105"/>
      <c r="I515" s="105"/>
      <c r="J515" s="116"/>
      <c r="K515" s="116"/>
    </row>
    <row r="516" spans="1:11" s="1" customFormat="1" ht="34.5" customHeight="1" x14ac:dyDescent="0.25">
      <c r="A516" s="116"/>
      <c r="B516" s="361" t="s">
        <v>68</v>
      </c>
      <c r="C516" s="401"/>
      <c r="D516" s="401"/>
      <c r="E516" s="401"/>
      <c r="F516" s="401"/>
      <c r="G516" s="401"/>
      <c r="H516" s="401"/>
      <c r="I516" s="402"/>
      <c r="J516" s="116"/>
      <c r="K516" s="116"/>
    </row>
    <row r="517" spans="1:11" s="1" customFormat="1" ht="55.5" customHeight="1" x14ac:dyDescent="0.25">
      <c r="A517" s="116">
        <v>279</v>
      </c>
      <c r="B517" s="133" t="s">
        <v>524</v>
      </c>
      <c r="C517" s="109">
        <v>9775</v>
      </c>
      <c r="D517" s="109">
        <f>C517-E517</f>
        <v>9775</v>
      </c>
      <c r="E517" s="109">
        <v>0</v>
      </c>
      <c r="F517" s="110">
        <v>41821</v>
      </c>
      <c r="G517" s="105" t="s">
        <v>647</v>
      </c>
      <c r="H517" s="105" t="s">
        <v>608</v>
      </c>
      <c r="I517" s="240"/>
      <c r="J517" s="116"/>
      <c r="K517" s="116"/>
    </row>
    <row r="518" spans="1:11" s="1" customFormat="1" ht="50.25" customHeight="1" x14ac:dyDescent="0.25">
      <c r="A518" s="116">
        <v>280</v>
      </c>
      <c r="B518" s="133" t="s">
        <v>523</v>
      </c>
      <c r="C518" s="109">
        <v>4485</v>
      </c>
      <c r="D518" s="109">
        <f t="shared" ref="D518:D534" si="64">C518-E518</f>
        <v>4485</v>
      </c>
      <c r="E518" s="109">
        <v>0</v>
      </c>
      <c r="F518" s="110">
        <v>41821</v>
      </c>
      <c r="G518" s="105" t="s">
        <v>647</v>
      </c>
      <c r="H518" s="105" t="s">
        <v>608</v>
      </c>
      <c r="I518" s="240"/>
      <c r="J518" s="116"/>
      <c r="K518" s="116"/>
    </row>
    <row r="519" spans="1:11" s="1" customFormat="1" ht="51" customHeight="1" x14ac:dyDescent="0.25">
      <c r="A519" s="116">
        <v>281</v>
      </c>
      <c r="B519" s="133" t="s">
        <v>648</v>
      </c>
      <c r="C519" s="109">
        <v>5175</v>
      </c>
      <c r="D519" s="109">
        <f t="shared" si="64"/>
        <v>5175</v>
      </c>
      <c r="E519" s="109">
        <v>0</v>
      </c>
      <c r="F519" s="110">
        <v>41821</v>
      </c>
      <c r="G519" s="105" t="s">
        <v>647</v>
      </c>
      <c r="H519" s="105" t="s">
        <v>608</v>
      </c>
      <c r="I519" s="240"/>
      <c r="J519" s="116"/>
      <c r="K519" s="116"/>
    </row>
    <row r="520" spans="1:11" s="1" customFormat="1" ht="54" customHeight="1" x14ac:dyDescent="0.25">
      <c r="A520" s="116">
        <v>282</v>
      </c>
      <c r="B520" s="133" t="s">
        <v>648</v>
      </c>
      <c r="C520" s="109">
        <v>5175</v>
      </c>
      <c r="D520" s="109">
        <f t="shared" si="64"/>
        <v>5175</v>
      </c>
      <c r="E520" s="109">
        <v>0</v>
      </c>
      <c r="F520" s="110">
        <v>41821</v>
      </c>
      <c r="G520" s="105" t="s">
        <v>647</v>
      </c>
      <c r="H520" s="105" t="s">
        <v>608</v>
      </c>
      <c r="I520" s="240"/>
      <c r="J520" s="116"/>
      <c r="K520" s="116"/>
    </row>
    <row r="521" spans="1:11" s="1" customFormat="1" ht="51" customHeight="1" x14ac:dyDescent="0.25">
      <c r="A521" s="116">
        <v>283</v>
      </c>
      <c r="B521" s="133" t="s">
        <v>648</v>
      </c>
      <c r="C521" s="109">
        <v>5175</v>
      </c>
      <c r="D521" s="109">
        <f t="shared" si="64"/>
        <v>5175</v>
      </c>
      <c r="E521" s="109">
        <v>0</v>
      </c>
      <c r="F521" s="110">
        <v>41821</v>
      </c>
      <c r="G521" s="105" t="s">
        <v>647</v>
      </c>
      <c r="H521" s="105" t="s">
        <v>608</v>
      </c>
      <c r="I521" s="240"/>
      <c r="J521" s="116"/>
      <c r="K521" s="116"/>
    </row>
    <row r="522" spans="1:11" s="1" customFormat="1" ht="50.25" customHeight="1" x14ac:dyDescent="0.25">
      <c r="A522" s="116">
        <v>284</v>
      </c>
      <c r="B522" s="105" t="s">
        <v>99</v>
      </c>
      <c r="C522" s="109">
        <v>3600</v>
      </c>
      <c r="D522" s="109">
        <f t="shared" si="64"/>
        <v>3600</v>
      </c>
      <c r="E522" s="109">
        <v>0</v>
      </c>
      <c r="F522" s="110">
        <v>39434</v>
      </c>
      <c r="G522" s="109" t="s">
        <v>620</v>
      </c>
      <c r="H522" s="105" t="s">
        <v>608</v>
      </c>
      <c r="I522" s="240"/>
      <c r="J522" s="116"/>
      <c r="K522" s="116"/>
    </row>
    <row r="523" spans="1:11" s="1" customFormat="1" ht="54.75" customHeight="1" x14ac:dyDescent="0.25">
      <c r="A523" s="116">
        <v>285</v>
      </c>
      <c r="B523" s="105" t="s">
        <v>96</v>
      </c>
      <c r="C523" s="109">
        <v>5700</v>
      </c>
      <c r="D523" s="109">
        <f t="shared" si="64"/>
        <v>5700</v>
      </c>
      <c r="E523" s="109">
        <v>0</v>
      </c>
      <c r="F523" s="110">
        <v>39434</v>
      </c>
      <c r="G523" s="109" t="s">
        <v>620</v>
      </c>
      <c r="H523" s="105" t="s">
        <v>608</v>
      </c>
      <c r="I523" s="240"/>
      <c r="J523" s="116"/>
      <c r="K523" s="116"/>
    </row>
    <row r="524" spans="1:11" s="1" customFormat="1" ht="54" customHeight="1" x14ac:dyDescent="0.25">
      <c r="A524" s="116">
        <v>286</v>
      </c>
      <c r="B524" s="134" t="s">
        <v>100</v>
      </c>
      <c r="C524" s="109">
        <v>3650</v>
      </c>
      <c r="D524" s="109">
        <f t="shared" si="64"/>
        <v>3650</v>
      </c>
      <c r="E524" s="109">
        <v>0</v>
      </c>
      <c r="F524" s="110">
        <v>39434</v>
      </c>
      <c r="G524" s="109" t="s">
        <v>620</v>
      </c>
      <c r="H524" s="105" t="s">
        <v>608</v>
      </c>
      <c r="I524" s="240"/>
      <c r="J524" s="116"/>
      <c r="K524" s="116"/>
    </row>
    <row r="525" spans="1:11" s="1" customFormat="1" ht="63" customHeight="1" x14ac:dyDescent="0.25">
      <c r="A525" s="116">
        <v>287</v>
      </c>
      <c r="B525" s="105" t="s">
        <v>98</v>
      </c>
      <c r="C525" s="109">
        <v>5550</v>
      </c>
      <c r="D525" s="109">
        <f t="shared" si="64"/>
        <v>5550</v>
      </c>
      <c r="E525" s="109">
        <v>0</v>
      </c>
      <c r="F525" s="110">
        <v>39434</v>
      </c>
      <c r="G525" s="109" t="s">
        <v>620</v>
      </c>
      <c r="H525" s="105" t="s">
        <v>608</v>
      </c>
      <c r="I525" s="240"/>
      <c r="J525" s="116"/>
      <c r="K525" s="116"/>
    </row>
    <row r="526" spans="1:11" s="1" customFormat="1" ht="50.25" customHeight="1" x14ac:dyDescent="0.25">
      <c r="A526" s="116">
        <v>288</v>
      </c>
      <c r="B526" s="105" t="s">
        <v>901</v>
      </c>
      <c r="C526" s="109">
        <v>3490</v>
      </c>
      <c r="D526" s="109">
        <f t="shared" si="64"/>
        <v>3490</v>
      </c>
      <c r="E526" s="109">
        <v>0</v>
      </c>
      <c r="F526" s="110">
        <v>42979</v>
      </c>
      <c r="G526" s="109" t="s">
        <v>902</v>
      </c>
      <c r="H526" s="105" t="s">
        <v>608</v>
      </c>
      <c r="I526" s="240"/>
      <c r="J526" s="116"/>
      <c r="K526" s="116"/>
    </row>
    <row r="527" spans="1:11" s="1" customFormat="1" ht="51.75" customHeight="1" x14ac:dyDescent="0.25">
      <c r="A527" s="116">
        <v>289</v>
      </c>
      <c r="B527" s="105" t="s">
        <v>901</v>
      </c>
      <c r="C527" s="109">
        <v>3490</v>
      </c>
      <c r="D527" s="109">
        <f t="shared" si="64"/>
        <v>3490</v>
      </c>
      <c r="E527" s="109">
        <v>0</v>
      </c>
      <c r="F527" s="110">
        <v>42979</v>
      </c>
      <c r="G527" s="109" t="s">
        <v>902</v>
      </c>
      <c r="H527" s="105" t="s">
        <v>608</v>
      </c>
      <c r="I527" s="240"/>
      <c r="J527" s="116"/>
      <c r="K527" s="116"/>
    </row>
    <row r="528" spans="1:11" s="1" customFormat="1" ht="53.25" customHeight="1" x14ac:dyDescent="0.25">
      <c r="A528" s="116">
        <v>290</v>
      </c>
      <c r="B528" s="105" t="s">
        <v>903</v>
      </c>
      <c r="C528" s="109">
        <v>7450</v>
      </c>
      <c r="D528" s="109">
        <f t="shared" si="64"/>
        <v>7450</v>
      </c>
      <c r="E528" s="109">
        <v>0</v>
      </c>
      <c r="F528" s="110">
        <v>42979</v>
      </c>
      <c r="G528" s="109" t="s">
        <v>902</v>
      </c>
      <c r="H528" s="105" t="s">
        <v>608</v>
      </c>
      <c r="I528" s="240"/>
      <c r="J528" s="116"/>
      <c r="K528" s="116"/>
    </row>
    <row r="529" spans="1:11" s="1" customFormat="1" ht="48.75" x14ac:dyDescent="0.25">
      <c r="A529" s="116">
        <v>291</v>
      </c>
      <c r="B529" s="105" t="s">
        <v>904</v>
      </c>
      <c r="C529" s="109">
        <v>14400</v>
      </c>
      <c r="D529" s="109">
        <f t="shared" si="64"/>
        <v>14400</v>
      </c>
      <c r="E529" s="109">
        <v>0</v>
      </c>
      <c r="F529" s="110">
        <v>42979</v>
      </c>
      <c r="G529" s="109" t="s">
        <v>902</v>
      </c>
      <c r="H529" s="105" t="s">
        <v>608</v>
      </c>
      <c r="I529" s="240"/>
      <c r="J529" s="116"/>
      <c r="K529" s="116"/>
    </row>
    <row r="530" spans="1:11" s="1" customFormat="1" ht="48.75" x14ac:dyDescent="0.25">
      <c r="A530" s="116">
        <v>292</v>
      </c>
      <c r="B530" s="105" t="s">
        <v>905</v>
      </c>
      <c r="C530" s="109">
        <v>4200</v>
      </c>
      <c r="D530" s="109">
        <f t="shared" si="64"/>
        <v>4200</v>
      </c>
      <c r="E530" s="109">
        <v>0</v>
      </c>
      <c r="F530" s="110">
        <v>42979</v>
      </c>
      <c r="G530" s="109" t="s">
        <v>902</v>
      </c>
      <c r="H530" s="105" t="s">
        <v>608</v>
      </c>
      <c r="I530" s="240"/>
      <c r="J530" s="116"/>
      <c r="K530" s="116"/>
    </row>
    <row r="531" spans="1:11" s="1" customFormat="1" ht="48.75" x14ac:dyDescent="0.25">
      <c r="A531" s="116">
        <v>293</v>
      </c>
      <c r="B531" s="105" t="s">
        <v>906</v>
      </c>
      <c r="C531" s="109">
        <v>5000</v>
      </c>
      <c r="D531" s="109">
        <f t="shared" si="64"/>
        <v>5000</v>
      </c>
      <c r="E531" s="109">
        <v>0</v>
      </c>
      <c r="F531" s="110">
        <v>42979</v>
      </c>
      <c r="G531" s="109" t="s">
        <v>902</v>
      </c>
      <c r="H531" s="105" t="s">
        <v>608</v>
      </c>
      <c r="I531" s="240"/>
      <c r="J531" s="116"/>
      <c r="K531" s="116"/>
    </row>
    <row r="532" spans="1:11" s="1" customFormat="1" ht="48.75" x14ac:dyDescent="0.25">
      <c r="A532" s="116">
        <v>294</v>
      </c>
      <c r="B532" s="105" t="s">
        <v>907</v>
      </c>
      <c r="C532" s="109">
        <v>9000</v>
      </c>
      <c r="D532" s="109">
        <f t="shared" si="64"/>
        <v>9000</v>
      </c>
      <c r="E532" s="109">
        <v>0</v>
      </c>
      <c r="F532" s="110">
        <v>42979</v>
      </c>
      <c r="G532" s="109" t="s">
        <v>902</v>
      </c>
      <c r="H532" s="105" t="s">
        <v>608</v>
      </c>
      <c r="I532" s="240"/>
      <c r="J532" s="116"/>
      <c r="K532" s="116"/>
    </row>
    <row r="533" spans="1:11" s="1" customFormat="1" ht="48.75" x14ac:dyDescent="0.25">
      <c r="A533" s="116">
        <v>295</v>
      </c>
      <c r="B533" s="105" t="s">
        <v>1608</v>
      </c>
      <c r="C533" s="109">
        <v>19870</v>
      </c>
      <c r="D533" s="109">
        <v>19870</v>
      </c>
      <c r="E533" s="109">
        <v>0</v>
      </c>
      <c r="F533" s="110">
        <v>45289</v>
      </c>
      <c r="G533" s="108" t="s">
        <v>1499</v>
      </c>
      <c r="H533" s="105" t="s">
        <v>608</v>
      </c>
      <c r="I533" s="240"/>
      <c r="J533" s="116"/>
      <c r="K533" s="116"/>
    </row>
    <row r="534" spans="1:11" s="1" customFormat="1" ht="57" customHeight="1" x14ac:dyDescent="0.25">
      <c r="A534" s="116">
        <v>296</v>
      </c>
      <c r="B534" s="105" t="s">
        <v>908</v>
      </c>
      <c r="C534" s="109">
        <v>9800</v>
      </c>
      <c r="D534" s="109">
        <f t="shared" si="64"/>
        <v>9800</v>
      </c>
      <c r="E534" s="109">
        <v>0</v>
      </c>
      <c r="F534" s="110">
        <v>43073</v>
      </c>
      <c r="G534" s="109" t="s">
        <v>897</v>
      </c>
      <c r="H534" s="105" t="s">
        <v>608</v>
      </c>
      <c r="I534" s="240"/>
      <c r="J534" s="116"/>
      <c r="K534" s="116"/>
    </row>
    <row r="535" spans="1:11" s="1" customFormat="1" ht="48.75" customHeight="1" x14ac:dyDescent="0.25">
      <c r="A535" s="116">
        <v>297</v>
      </c>
      <c r="B535" s="105" t="s">
        <v>1102</v>
      </c>
      <c r="C535" s="109">
        <v>10990</v>
      </c>
      <c r="D535" s="109">
        <f>C535-E535</f>
        <v>10990</v>
      </c>
      <c r="E535" s="109">
        <v>0</v>
      </c>
      <c r="F535" s="110">
        <v>43728</v>
      </c>
      <c r="G535" s="108" t="s">
        <v>1103</v>
      </c>
      <c r="H535" s="105" t="s">
        <v>608</v>
      </c>
      <c r="I535" s="240"/>
      <c r="J535" s="116"/>
      <c r="K535" s="116"/>
    </row>
    <row r="536" spans="1:11" s="1" customFormat="1" ht="15.75" x14ac:dyDescent="0.25">
      <c r="A536" s="116"/>
      <c r="B536" s="117" t="s">
        <v>110</v>
      </c>
      <c r="C536" s="115">
        <f>SUM(C517:C535)</f>
        <v>135975</v>
      </c>
      <c r="D536" s="115">
        <f>SUM(D517:D535)</f>
        <v>135975</v>
      </c>
      <c r="E536" s="115">
        <f>SUM(E493:E535)</f>
        <v>0</v>
      </c>
      <c r="F536" s="130"/>
      <c r="G536" s="105"/>
      <c r="H536" s="105"/>
      <c r="I536" s="105"/>
      <c r="J536" s="116"/>
      <c r="K536" s="116"/>
    </row>
    <row r="537" spans="1:11" s="1" customFormat="1" ht="26.25" customHeight="1" x14ac:dyDescent="0.25">
      <c r="A537" s="116"/>
      <c r="B537" s="361" t="s">
        <v>65</v>
      </c>
      <c r="C537" s="401"/>
      <c r="D537" s="401"/>
      <c r="E537" s="401"/>
      <c r="F537" s="401"/>
      <c r="G537" s="401"/>
      <c r="H537" s="401"/>
      <c r="I537" s="402"/>
      <c r="J537" s="116"/>
      <c r="K537" s="116"/>
    </row>
    <row r="538" spans="1:11" s="1" customFormat="1" ht="51.75" customHeight="1" x14ac:dyDescent="0.25">
      <c r="A538" s="116">
        <v>298</v>
      </c>
      <c r="B538" s="105" t="s">
        <v>112</v>
      </c>
      <c r="C538" s="109">
        <v>4803.2299999999996</v>
      </c>
      <c r="D538" s="109">
        <f>C538-E538</f>
        <v>4803.2299999999996</v>
      </c>
      <c r="E538" s="109">
        <v>0</v>
      </c>
      <c r="F538" s="114">
        <v>40515</v>
      </c>
      <c r="G538" s="108" t="s">
        <v>635</v>
      </c>
      <c r="H538" s="105" t="s">
        <v>608</v>
      </c>
      <c r="I538" s="240"/>
      <c r="J538" s="116"/>
      <c r="K538" s="116"/>
    </row>
    <row r="539" spans="1:11" s="1" customFormat="1" ht="54" customHeight="1" x14ac:dyDescent="0.25">
      <c r="A539" s="116">
        <v>299</v>
      </c>
      <c r="B539" s="105" t="s">
        <v>111</v>
      </c>
      <c r="C539" s="109">
        <v>6839.44</v>
      </c>
      <c r="D539" s="109">
        <f t="shared" ref="D539:D548" si="65">C539-E539</f>
        <v>6839.44</v>
      </c>
      <c r="E539" s="109">
        <v>0</v>
      </c>
      <c r="F539" s="114">
        <v>40515</v>
      </c>
      <c r="G539" s="108" t="s">
        <v>635</v>
      </c>
      <c r="H539" s="105" t="s">
        <v>608</v>
      </c>
      <c r="I539" s="240"/>
      <c r="J539" s="116"/>
      <c r="K539" s="116"/>
    </row>
    <row r="540" spans="1:11" s="1" customFormat="1" ht="55.5" customHeight="1" x14ac:dyDescent="0.25">
      <c r="A540" s="116">
        <v>300</v>
      </c>
      <c r="B540" s="105" t="s">
        <v>103</v>
      </c>
      <c r="C540" s="109">
        <v>7190</v>
      </c>
      <c r="D540" s="109">
        <f t="shared" si="65"/>
        <v>7190</v>
      </c>
      <c r="E540" s="109">
        <v>0</v>
      </c>
      <c r="F540" s="110">
        <v>40378</v>
      </c>
      <c r="G540" s="109" t="s">
        <v>646</v>
      </c>
      <c r="H540" s="105" t="s">
        <v>608</v>
      </c>
      <c r="I540" s="240"/>
      <c r="J540" s="116"/>
      <c r="K540" s="116"/>
    </row>
    <row r="541" spans="1:11" s="1" customFormat="1" ht="54" customHeight="1" x14ac:dyDescent="0.25">
      <c r="A541" s="116">
        <v>301</v>
      </c>
      <c r="B541" s="105" t="s">
        <v>94</v>
      </c>
      <c r="C541" s="109">
        <v>5600</v>
      </c>
      <c r="D541" s="109">
        <f t="shared" si="65"/>
        <v>5600</v>
      </c>
      <c r="E541" s="109">
        <v>0</v>
      </c>
      <c r="F541" s="110">
        <v>39434</v>
      </c>
      <c r="G541" s="109" t="s">
        <v>620</v>
      </c>
      <c r="H541" s="105" t="s">
        <v>608</v>
      </c>
      <c r="I541" s="240"/>
      <c r="J541" s="126"/>
      <c r="K541" s="116"/>
    </row>
    <row r="542" spans="1:11" s="1" customFormat="1" ht="53.25" customHeight="1" x14ac:dyDescent="0.25">
      <c r="A542" s="116">
        <v>302</v>
      </c>
      <c r="B542" s="105" t="s">
        <v>95</v>
      </c>
      <c r="C542" s="109">
        <v>4150</v>
      </c>
      <c r="D542" s="109">
        <f t="shared" si="65"/>
        <v>4150</v>
      </c>
      <c r="E542" s="109">
        <v>0</v>
      </c>
      <c r="F542" s="110">
        <v>39434</v>
      </c>
      <c r="G542" s="109" t="s">
        <v>620</v>
      </c>
      <c r="H542" s="105" t="s">
        <v>608</v>
      </c>
      <c r="I542" s="240"/>
      <c r="J542" s="126"/>
      <c r="K542" s="116"/>
    </row>
    <row r="543" spans="1:11" s="1" customFormat="1" ht="50.25" customHeight="1" x14ac:dyDescent="0.25">
      <c r="A543" s="116">
        <v>303</v>
      </c>
      <c r="B543" s="105" t="s">
        <v>96</v>
      </c>
      <c r="C543" s="109">
        <v>5700</v>
      </c>
      <c r="D543" s="109">
        <f t="shared" si="65"/>
        <v>5700</v>
      </c>
      <c r="E543" s="109">
        <v>0</v>
      </c>
      <c r="F543" s="110">
        <v>39434</v>
      </c>
      <c r="G543" s="109" t="s">
        <v>620</v>
      </c>
      <c r="H543" s="105" t="s">
        <v>608</v>
      </c>
      <c r="I543" s="240"/>
      <c r="J543" s="126"/>
      <c r="K543" s="116"/>
    </row>
    <row r="544" spans="1:11" s="1" customFormat="1" ht="49.5" customHeight="1" x14ac:dyDescent="0.25">
      <c r="A544" s="116">
        <v>304</v>
      </c>
      <c r="B544" s="105" t="s">
        <v>97</v>
      </c>
      <c r="C544" s="109">
        <v>4900</v>
      </c>
      <c r="D544" s="109">
        <f t="shared" si="65"/>
        <v>4900</v>
      </c>
      <c r="E544" s="109">
        <v>0</v>
      </c>
      <c r="F544" s="110">
        <v>39434</v>
      </c>
      <c r="G544" s="109" t="s">
        <v>620</v>
      </c>
      <c r="H544" s="105" t="s">
        <v>608</v>
      </c>
      <c r="I544" s="240"/>
      <c r="J544" s="126"/>
      <c r="K544" s="116"/>
    </row>
    <row r="545" spans="1:11" s="1" customFormat="1" ht="47.25" customHeight="1" x14ac:dyDescent="0.25">
      <c r="A545" s="116">
        <v>305</v>
      </c>
      <c r="B545" s="105" t="s">
        <v>98</v>
      </c>
      <c r="C545" s="109">
        <v>4900</v>
      </c>
      <c r="D545" s="109">
        <f t="shared" si="65"/>
        <v>4900</v>
      </c>
      <c r="E545" s="109">
        <v>0</v>
      </c>
      <c r="F545" s="110">
        <v>39434</v>
      </c>
      <c r="G545" s="109" t="s">
        <v>620</v>
      </c>
      <c r="H545" s="105" t="s">
        <v>608</v>
      </c>
      <c r="I545" s="240"/>
      <c r="J545" s="126"/>
      <c r="K545" s="116"/>
    </row>
    <row r="546" spans="1:11" s="1" customFormat="1" ht="48.75" customHeight="1" x14ac:dyDescent="0.25">
      <c r="A546" s="116">
        <v>306</v>
      </c>
      <c r="B546" s="105" t="s">
        <v>909</v>
      </c>
      <c r="C546" s="109">
        <v>29540</v>
      </c>
      <c r="D546" s="109">
        <f t="shared" si="65"/>
        <v>29540</v>
      </c>
      <c r="E546" s="109">
        <v>0</v>
      </c>
      <c r="F546" s="110">
        <v>43042</v>
      </c>
      <c r="G546" s="109" t="s">
        <v>910</v>
      </c>
      <c r="H546" s="105" t="s">
        <v>608</v>
      </c>
      <c r="I546" s="240"/>
      <c r="J546" s="126"/>
      <c r="K546" s="116"/>
    </row>
    <row r="547" spans="1:11" s="1" customFormat="1" ht="48.75" customHeight="1" x14ac:dyDescent="0.25">
      <c r="A547" s="116">
        <v>307</v>
      </c>
      <c r="B547" s="105" t="s">
        <v>1608</v>
      </c>
      <c r="C547" s="109">
        <v>19870</v>
      </c>
      <c r="D547" s="109">
        <v>19870</v>
      </c>
      <c r="E547" s="109">
        <v>0</v>
      </c>
      <c r="F547" s="110">
        <v>45289</v>
      </c>
      <c r="G547" s="108" t="s">
        <v>1499</v>
      </c>
      <c r="H547" s="105" t="s">
        <v>608</v>
      </c>
      <c r="I547" s="240"/>
      <c r="J547" s="126"/>
      <c r="K547" s="116"/>
    </row>
    <row r="548" spans="1:11" s="1" customFormat="1" ht="53.25" customHeight="1" x14ac:dyDescent="0.25">
      <c r="A548" s="116">
        <v>308</v>
      </c>
      <c r="B548" s="105" t="s">
        <v>911</v>
      </c>
      <c r="C548" s="109">
        <v>15000</v>
      </c>
      <c r="D548" s="109">
        <f t="shared" si="65"/>
        <v>15000</v>
      </c>
      <c r="E548" s="109">
        <v>0</v>
      </c>
      <c r="F548" s="110">
        <v>43073</v>
      </c>
      <c r="G548" s="109" t="s">
        <v>897</v>
      </c>
      <c r="H548" s="105" t="s">
        <v>608</v>
      </c>
      <c r="I548" s="240"/>
      <c r="J548" s="126"/>
      <c r="K548" s="116"/>
    </row>
    <row r="549" spans="1:11" s="1" customFormat="1" ht="48.75" x14ac:dyDescent="0.25">
      <c r="A549" s="116">
        <v>309</v>
      </c>
      <c r="B549" s="105" t="s">
        <v>1102</v>
      </c>
      <c r="C549" s="109">
        <v>12490</v>
      </c>
      <c r="D549" s="109">
        <v>12490</v>
      </c>
      <c r="E549" s="109">
        <v>0</v>
      </c>
      <c r="F549" s="110">
        <v>44131</v>
      </c>
      <c r="G549" s="108" t="s">
        <v>1216</v>
      </c>
      <c r="H549" s="105" t="s">
        <v>608</v>
      </c>
      <c r="I549" s="240"/>
      <c r="J549" s="126"/>
      <c r="K549" s="116"/>
    </row>
    <row r="550" spans="1:11" s="1" customFormat="1" ht="45.75" customHeight="1" x14ac:dyDescent="0.25">
      <c r="A550" s="116">
        <v>310</v>
      </c>
      <c r="B550" s="105" t="s">
        <v>1461</v>
      </c>
      <c r="C550" s="109">
        <v>22300</v>
      </c>
      <c r="D550" s="109">
        <v>22300</v>
      </c>
      <c r="E550" s="109">
        <v>0</v>
      </c>
      <c r="F550" s="110">
        <v>44620</v>
      </c>
      <c r="G550" s="108" t="s">
        <v>1462</v>
      </c>
      <c r="H550" s="105" t="s">
        <v>608</v>
      </c>
      <c r="I550" s="240"/>
      <c r="J550" s="126"/>
      <c r="K550" s="116"/>
    </row>
    <row r="551" spans="1:11" s="1" customFormat="1" ht="24" customHeight="1" x14ac:dyDescent="0.25">
      <c r="A551" s="116"/>
      <c r="B551" s="117" t="s">
        <v>114</v>
      </c>
      <c r="C551" s="115">
        <f>SUBTOTAL(9,C538:C550)</f>
        <v>143282.66999999998</v>
      </c>
      <c r="D551" s="115">
        <f>SUBTOTAL(9,D538:D550)</f>
        <v>143282.66999999998</v>
      </c>
      <c r="E551" s="115">
        <f>SUM(E494:E550)</f>
        <v>0</v>
      </c>
      <c r="F551" s="241"/>
      <c r="G551" s="240"/>
      <c r="H551" s="240"/>
      <c r="I551" s="240"/>
      <c r="J551" s="116"/>
      <c r="K551" s="116"/>
    </row>
    <row r="552" spans="1:11" s="1" customFormat="1" ht="30" customHeight="1" x14ac:dyDescent="0.25">
      <c r="A552" s="116"/>
      <c r="B552" s="117" t="s">
        <v>122</v>
      </c>
      <c r="C552" s="115">
        <f>C551+C515+C536</f>
        <v>500417.89999999997</v>
      </c>
      <c r="D552" s="115">
        <f>D551+D515+D536</f>
        <v>500417.89999999997</v>
      </c>
      <c r="E552" s="115">
        <f>E551+E515+E536</f>
        <v>0</v>
      </c>
      <c r="F552" s="242"/>
      <c r="G552" s="243"/>
      <c r="H552" s="243"/>
      <c r="I552" s="243"/>
      <c r="J552" s="116"/>
      <c r="K552" s="116"/>
    </row>
    <row r="553" spans="1:11" s="1" customFormat="1" ht="24" customHeight="1" x14ac:dyDescent="0.25">
      <c r="A553" s="116"/>
      <c r="B553" s="117" t="s">
        <v>123</v>
      </c>
      <c r="C553" s="115">
        <v>0</v>
      </c>
      <c r="D553" s="115">
        <v>0</v>
      </c>
      <c r="E553" s="115">
        <v>0</v>
      </c>
      <c r="F553" s="242"/>
      <c r="G553" s="243"/>
      <c r="H553" s="243"/>
      <c r="I553" s="243"/>
      <c r="J553" s="116"/>
      <c r="K553" s="116"/>
    </row>
    <row r="554" spans="1:11" s="1" customFormat="1" ht="25.5" customHeight="1" x14ac:dyDescent="0.25">
      <c r="A554" s="116"/>
      <c r="B554" s="117" t="s">
        <v>124</v>
      </c>
      <c r="C554" s="115">
        <f>C553+C552</f>
        <v>500417.89999999997</v>
      </c>
      <c r="D554" s="115">
        <f>D553+D552</f>
        <v>500417.89999999997</v>
      </c>
      <c r="E554" s="115">
        <f>E553+E552</f>
        <v>0</v>
      </c>
      <c r="F554" s="135"/>
      <c r="G554" s="136"/>
      <c r="H554" s="136"/>
      <c r="I554" s="136"/>
      <c r="J554" s="116"/>
      <c r="K554" s="116"/>
    </row>
    <row r="555" spans="1:11" s="203" customFormat="1" ht="27.75" customHeight="1" x14ac:dyDescent="0.25">
      <c r="A555" s="202"/>
      <c r="B555" s="358" t="s">
        <v>991</v>
      </c>
      <c r="C555" s="359"/>
      <c r="D555" s="359"/>
      <c r="E555" s="359"/>
      <c r="F555" s="359"/>
      <c r="G555" s="359"/>
      <c r="H555" s="359"/>
      <c r="I555" s="360"/>
      <c r="J555" s="202"/>
      <c r="K555" s="202"/>
    </row>
    <row r="556" spans="1:11" s="1" customFormat="1" ht="20.25" customHeight="1" x14ac:dyDescent="0.25">
      <c r="A556" s="116"/>
      <c r="B556" s="361" t="s">
        <v>125</v>
      </c>
      <c r="C556" s="362"/>
      <c r="D556" s="362"/>
      <c r="E556" s="362"/>
      <c r="F556" s="362"/>
      <c r="G556" s="362"/>
      <c r="H556" s="362"/>
      <c r="I556" s="363"/>
      <c r="J556" s="116"/>
      <c r="K556" s="116"/>
    </row>
    <row r="557" spans="1:11" s="1" customFormat="1" ht="24.75" customHeight="1" x14ac:dyDescent="0.3">
      <c r="A557" s="116"/>
      <c r="B557" s="364" t="s">
        <v>126</v>
      </c>
      <c r="C557" s="365"/>
      <c r="D557" s="365"/>
      <c r="E557" s="365"/>
      <c r="F557" s="365"/>
      <c r="G557" s="365"/>
      <c r="H557" s="365"/>
      <c r="I557" s="366"/>
      <c r="J557" s="116"/>
      <c r="K557" s="116"/>
    </row>
    <row r="558" spans="1:11" s="1" customFormat="1" ht="47.25" customHeight="1" x14ac:dyDescent="0.25">
      <c r="A558" s="116">
        <v>311</v>
      </c>
      <c r="B558" s="108" t="s">
        <v>128</v>
      </c>
      <c r="C558" s="137">
        <v>4770.6000000000004</v>
      </c>
      <c r="D558" s="109">
        <f t="shared" ref="D558:D568" si="66">C558-E558</f>
        <v>4770.6000000000004</v>
      </c>
      <c r="E558" s="108">
        <v>0</v>
      </c>
      <c r="F558" s="110">
        <v>39777</v>
      </c>
      <c r="G558" s="109" t="s">
        <v>649</v>
      </c>
      <c r="H558" s="105" t="s">
        <v>608</v>
      </c>
      <c r="I558" s="108"/>
      <c r="J558" s="138"/>
      <c r="K558" s="138"/>
    </row>
    <row r="559" spans="1:11" s="1" customFormat="1" ht="63" customHeight="1" x14ac:dyDescent="0.25">
      <c r="A559" s="116">
        <v>312</v>
      </c>
      <c r="B559" s="108" t="s">
        <v>127</v>
      </c>
      <c r="C559" s="108">
        <v>4983.1000000000004</v>
      </c>
      <c r="D559" s="109">
        <f t="shared" si="66"/>
        <v>4983.1000000000004</v>
      </c>
      <c r="E559" s="108">
        <v>0</v>
      </c>
      <c r="F559" s="110">
        <v>39926</v>
      </c>
      <c r="G559" s="108" t="s">
        <v>650</v>
      </c>
      <c r="H559" s="105" t="s">
        <v>608</v>
      </c>
      <c r="I559" s="108"/>
      <c r="J559" s="138"/>
      <c r="K559" s="138"/>
    </row>
    <row r="560" spans="1:11" s="1" customFormat="1" ht="39" customHeight="1" x14ac:dyDescent="0.25">
      <c r="A560" s="116">
        <v>313</v>
      </c>
      <c r="B560" s="108" t="s">
        <v>129</v>
      </c>
      <c r="C560" s="108">
        <v>1637</v>
      </c>
      <c r="D560" s="109">
        <f t="shared" si="66"/>
        <v>1637</v>
      </c>
      <c r="E560" s="108">
        <v>0</v>
      </c>
      <c r="F560" s="110">
        <v>40052</v>
      </c>
      <c r="G560" s="108" t="s">
        <v>651</v>
      </c>
      <c r="H560" s="105" t="s">
        <v>608</v>
      </c>
      <c r="I560" s="108"/>
      <c r="J560" s="138"/>
      <c r="K560" s="138"/>
    </row>
    <row r="561" spans="1:11" s="1" customFormat="1" ht="39" customHeight="1" x14ac:dyDescent="0.25">
      <c r="A561" s="116">
        <v>314</v>
      </c>
      <c r="B561" s="108" t="s">
        <v>130</v>
      </c>
      <c r="C561" s="108">
        <v>974.58</v>
      </c>
      <c r="D561" s="109">
        <f t="shared" si="66"/>
        <v>974.58</v>
      </c>
      <c r="E561" s="108">
        <v>0</v>
      </c>
      <c r="F561" s="110">
        <v>40010</v>
      </c>
      <c r="G561" s="108" t="s">
        <v>652</v>
      </c>
      <c r="H561" s="105" t="s">
        <v>608</v>
      </c>
      <c r="I561" s="108"/>
      <c r="J561" s="138"/>
      <c r="K561" s="138"/>
    </row>
    <row r="562" spans="1:11" s="1" customFormat="1" ht="75.75" customHeight="1" x14ac:dyDescent="0.25">
      <c r="A562" s="116">
        <v>315</v>
      </c>
      <c r="B562" s="108" t="s">
        <v>131</v>
      </c>
      <c r="C562" s="108">
        <v>29038.82</v>
      </c>
      <c r="D562" s="109">
        <f t="shared" si="66"/>
        <v>29038.82</v>
      </c>
      <c r="E562" s="108">
        <v>0</v>
      </c>
      <c r="F562" s="110">
        <v>39790</v>
      </c>
      <c r="G562" s="109" t="s">
        <v>653</v>
      </c>
      <c r="H562" s="105" t="s">
        <v>608</v>
      </c>
      <c r="I562" s="108"/>
      <c r="J562" s="138"/>
      <c r="K562" s="138"/>
    </row>
    <row r="563" spans="1:11" s="1" customFormat="1" ht="48.75" x14ac:dyDescent="0.25">
      <c r="A563" s="116">
        <v>316</v>
      </c>
      <c r="B563" s="108" t="s">
        <v>132</v>
      </c>
      <c r="C563" s="108">
        <v>7569.25</v>
      </c>
      <c r="D563" s="109">
        <f t="shared" si="66"/>
        <v>7569.25</v>
      </c>
      <c r="E563" s="108">
        <v>0</v>
      </c>
      <c r="F563" s="110">
        <v>40324</v>
      </c>
      <c r="G563" s="108" t="s">
        <v>654</v>
      </c>
      <c r="H563" s="105" t="s">
        <v>608</v>
      </c>
      <c r="I563" s="108"/>
      <c r="J563" s="138"/>
      <c r="K563" s="138"/>
    </row>
    <row r="564" spans="1:11" s="1" customFormat="1" ht="42.75" customHeight="1" x14ac:dyDescent="0.25">
      <c r="A564" s="116">
        <v>317</v>
      </c>
      <c r="B564" s="108" t="s">
        <v>133</v>
      </c>
      <c r="C564" s="108">
        <v>2937</v>
      </c>
      <c r="D564" s="109">
        <f t="shared" si="66"/>
        <v>2937</v>
      </c>
      <c r="E564" s="108">
        <v>0</v>
      </c>
      <c r="F564" s="110">
        <v>40344</v>
      </c>
      <c r="G564" s="108" t="s">
        <v>655</v>
      </c>
      <c r="H564" s="105" t="s">
        <v>608</v>
      </c>
      <c r="I564" s="108"/>
      <c r="J564" s="138"/>
      <c r="K564" s="138"/>
    </row>
    <row r="565" spans="1:11" s="1" customFormat="1" ht="51.75" customHeight="1" x14ac:dyDescent="0.25">
      <c r="A565" s="116">
        <v>318</v>
      </c>
      <c r="B565" s="108" t="s">
        <v>134</v>
      </c>
      <c r="C565" s="108">
        <v>6567</v>
      </c>
      <c r="D565" s="109">
        <f t="shared" si="66"/>
        <v>6567</v>
      </c>
      <c r="E565" s="108">
        <v>0</v>
      </c>
      <c r="F565" s="110">
        <v>40542</v>
      </c>
      <c r="G565" s="108" t="s">
        <v>656</v>
      </c>
      <c r="H565" s="105" t="s">
        <v>608</v>
      </c>
      <c r="I565" s="108"/>
      <c r="J565" s="138"/>
      <c r="K565" s="138"/>
    </row>
    <row r="566" spans="1:11" s="1" customFormat="1" ht="72.75" customHeight="1" x14ac:dyDescent="0.25">
      <c r="A566" s="116">
        <v>319</v>
      </c>
      <c r="B566" s="108" t="s">
        <v>162</v>
      </c>
      <c r="C566" s="108">
        <v>7552.1</v>
      </c>
      <c r="D566" s="109">
        <f t="shared" si="66"/>
        <v>7552.1</v>
      </c>
      <c r="E566" s="108">
        <v>0</v>
      </c>
      <c r="F566" s="112">
        <v>39014</v>
      </c>
      <c r="G566" s="109" t="s">
        <v>614</v>
      </c>
      <c r="H566" s="105" t="s">
        <v>608</v>
      </c>
      <c r="I566" s="108"/>
      <c r="J566" s="138"/>
      <c r="K566" s="138"/>
    </row>
    <row r="567" spans="1:11" s="1" customFormat="1" ht="42" customHeight="1" x14ac:dyDescent="0.25">
      <c r="A567" s="116">
        <v>320</v>
      </c>
      <c r="B567" s="108" t="s">
        <v>255</v>
      </c>
      <c r="C567" s="108">
        <v>52000</v>
      </c>
      <c r="D567" s="109">
        <f t="shared" si="66"/>
        <v>52000</v>
      </c>
      <c r="E567" s="108">
        <v>0</v>
      </c>
      <c r="F567" s="110">
        <v>41381</v>
      </c>
      <c r="G567" s="108" t="s">
        <v>833</v>
      </c>
      <c r="H567" s="105" t="s">
        <v>608</v>
      </c>
      <c r="I567" s="108"/>
      <c r="J567" s="138"/>
      <c r="K567" s="138"/>
    </row>
    <row r="568" spans="1:11" s="1" customFormat="1" ht="39" customHeight="1" x14ac:dyDescent="0.25">
      <c r="A568" s="116">
        <v>321</v>
      </c>
      <c r="B568" s="108" t="s">
        <v>256</v>
      </c>
      <c r="C568" s="108">
        <v>48000</v>
      </c>
      <c r="D568" s="109">
        <f t="shared" si="66"/>
        <v>48000</v>
      </c>
      <c r="E568" s="108">
        <v>0</v>
      </c>
      <c r="F568" s="110">
        <v>41381</v>
      </c>
      <c r="G568" s="108" t="s">
        <v>833</v>
      </c>
      <c r="H568" s="105" t="s">
        <v>608</v>
      </c>
      <c r="I568" s="108"/>
      <c r="J568" s="138"/>
      <c r="K568" s="138"/>
    </row>
    <row r="569" spans="1:11" s="1" customFormat="1" ht="26.25" customHeight="1" x14ac:dyDescent="0.25">
      <c r="A569" s="116"/>
      <c r="B569" s="139" t="s">
        <v>992</v>
      </c>
      <c r="C569" s="139">
        <f>SUM(C558:C568)</f>
        <v>166029.45000000001</v>
      </c>
      <c r="D569" s="139">
        <f>SUM(D558:D568)</f>
        <v>166029.45000000001</v>
      </c>
      <c r="E569" s="139">
        <v>0</v>
      </c>
      <c r="F569" s="130"/>
      <c r="G569" s="108"/>
      <c r="H569" s="108"/>
      <c r="I569" s="108"/>
      <c r="J569" s="138"/>
      <c r="K569" s="138"/>
    </row>
    <row r="570" spans="1:11" s="1" customFormat="1" ht="27.75" customHeight="1" x14ac:dyDescent="0.25">
      <c r="A570" s="116"/>
      <c r="B570" s="367" t="s">
        <v>135</v>
      </c>
      <c r="C570" s="368"/>
      <c r="D570" s="368"/>
      <c r="E570" s="368"/>
      <c r="F570" s="368"/>
      <c r="G570" s="368"/>
      <c r="H570" s="368"/>
      <c r="I570" s="369"/>
      <c r="J570" s="138"/>
      <c r="K570" s="138"/>
    </row>
    <row r="571" spans="1:11" s="1" customFormat="1" ht="38.25" customHeight="1" x14ac:dyDescent="0.25">
      <c r="A571" s="116">
        <v>322</v>
      </c>
      <c r="B571" s="108" t="s">
        <v>163</v>
      </c>
      <c r="C571" s="108">
        <v>60500</v>
      </c>
      <c r="D571" s="109">
        <v>60500</v>
      </c>
      <c r="E571" s="108">
        <f>C571-D571</f>
        <v>0</v>
      </c>
      <c r="F571" s="110">
        <v>41254</v>
      </c>
      <c r="G571" s="109" t="s">
        <v>672</v>
      </c>
      <c r="H571" s="105" t="s">
        <v>608</v>
      </c>
      <c r="I571" s="140"/>
      <c r="J571" s="138"/>
      <c r="K571" s="138"/>
    </row>
    <row r="572" spans="1:11" s="1" customFormat="1" ht="39.75" customHeight="1" x14ac:dyDescent="0.25">
      <c r="A572" s="116">
        <v>323</v>
      </c>
      <c r="B572" s="108" t="s">
        <v>164</v>
      </c>
      <c r="C572" s="108">
        <v>100000</v>
      </c>
      <c r="D572" s="109">
        <f t="shared" ref="D572" si="67">C572-E572</f>
        <v>100000</v>
      </c>
      <c r="E572" s="108">
        <v>0</v>
      </c>
      <c r="F572" s="110">
        <v>41254</v>
      </c>
      <c r="G572" s="109" t="s">
        <v>673</v>
      </c>
      <c r="H572" s="105" t="s">
        <v>608</v>
      </c>
      <c r="I572" s="140"/>
      <c r="J572" s="138"/>
      <c r="K572" s="138"/>
    </row>
    <row r="573" spans="1:11" s="1" customFormat="1" ht="75" customHeight="1" x14ac:dyDescent="0.25">
      <c r="A573" s="116">
        <v>324</v>
      </c>
      <c r="B573" s="108" t="s">
        <v>165</v>
      </c>
      <c r="C573" s="108">
        <v>105158</v>
      </c>
      <c r="D573" s="109">
        <f>C573-E573</f>
        <v>105158</v>
      </c>
      <c r="E573" s="108">
        <v>0</v>
      </c>
      <c r="F573" s="112">
        <v>39014</v>
      </c>
      <c r="G573" s="109" t="s">
        <v>614</v>
      </c>
      <c r="H573" s="105" t="s">
        <v>608</v>
      </c>
      <c r="I573" s="140"/>
      <c r="J573" s="138"/>
      <c r="K573" s="138"/>
    </row>
    <row r="574" spans="1:11" s="1" customFormat="1" ht="48.75" x14ac:dyDescent="0.25">
      <c r="A574" s="116">
        <v>325</v>
      </c>
      <c r="B574" s="108" t="s">
        <v>136</v>
      </c>
      <c r="C574" s="108">
        <v>9804.84</v>
      </c>
      <c r="D574" s="109">
        <f t="shared" ref="D574:D581" si="68">C574-E574</f>
        <v>9804.84</v>
      </c>
      <c r="E574" s="108">
        <v>0</v>
      </c>
      <c r="F574" s="110">
        <v>39926</v>
      </c>
      <c r="G574" s="108" t="s">
        <v>650</v>
      </c>
      <c r="H574" s="105" t="s">
        <v>608</v>
      </c>
      <c r="I574" s="140"/>
      <c r="J574" s="138"/>
      <c r="K574" s="138"/>
    </row>
    <row r="575" spans="1:11" s="1" customFormat="1" ht="45" customHeight="1" x14ac:dyDescent="0.25">
      <c r="A575" s="116">
        <v>326</v>
      </c>
      <c r="B575" s="108" t="s">
        <v>137</v>
      </c>
      <c r="C575" s="108">
        <v>3151.66</v>
      </c>
      <c r="D575" s="109">
        <f t="shared" si="68"/>
        <v>3151.66</v>
      </c>
      <c r="E575" s="108">
        <v>0</v>
      </c>
      <c r="F575" s="110">
        <v>40010</v>
      </c>
      <c r="G575" s="108" t="s">
        <v>652</v>
      </c>
      <c r="H575" s="105" t="s">
        <v>608</v>
      </c>
      <c r="I575" s="140"/>
      <c r="J575" s="138"/>
      <c r="K575" s="138"/>
    </row>
    <row r="576" spans="1:11" s="1" customFormat="1" ht="39" customHeight="1" x14ac:dyDescent="0.25">
      <c r="A576" s="116">
        <v>327</v>
      </c>
      <c r="B576" s="108" t="s">
        <v>138</v>
      </c>
      <c r="C576" s="108">
        <v>4609.0200000000004</v>
      </c>
      <c r="D576" s="109">
        <f t="shared" si="68"/>
        <v>4609.0200000000004</v>
      </c>
      <c r="E576" s="108">
        <v>0</v>
      </c>
      <c r="F576" s="110">
        <v>40052</v>
      </c>
      <c r="G576" s="108" t="s">
        <v>651</v>
      </c>
      <c r="H576" s="105" t="s">
        <v>608</v>
      </c>
      <c r="I576" s="140"/>
      <c r="J576" s="138"/>
      <c r="K576" s="138"/>
    </row>
    <row r="577" spans="1:11" s="1" customFormat="1" ht="46.5" customHeight="1" x14ac:dyDescent="0.25">
      <c r="A577" s="116">
        <v>328</v>
      </c>
      <c r="B577" s="108" t="s">
        <v>139</v>
      </c>
      <c r="C577" s="108">
        <v>9616.7800000000007</v>
      </c>
      <c r="D577" s="109">
        <f t="shared" si="68"/>
        <v>9616.7800000000007</v>
      </c>
      <c r="E577" s="108">
        <v>0</v>
      </c>
      <c r="F577" s="110">
        <v>39777</v>
      </c>
      <c r="G577" s="109" t="s">
        <v>649</v>
      </c>
      <c r="H577" s="105" t="s">
        <v>608</v>
      </c>
      <c r="I577" s="140"/>
      <c r="J577" s="138"/>
      <c r="K577" s="138"/>
    </row>
    <row r="578" spans="1:11" s="1" customFormat="1" ht="72.75" x14ac:dyDescent="0.25">
      <c r="A578" s="116">
        <v>329</v>
      </c>
      <c r="B578" s="108" t="s">
        <v>140</v>
      </c>
      <c r="C578" s="108">
        <v>149682.35</v>
      </c>
      <c r="D578" s="109">
        <f t="shared" si="68"/>
        <v>149682.35</v>
      </c>
      <c r="E578" s="108">
        <v>0</v>
      </c>
      <c r="F578" s="110">
        <v>39519</v>
      </c>
      <c r="G578" s="109" t="s">
        <v>653</v>
      </c>
      <c r="H578" s="105" t="s">
        <v>608</v>
      </c>
      <c r="I578" s="140"/>
      <c r="J578" s="138"/>
      <c r="K578" s="138"/>
    </row>
    <row r="579" spans="1:11" s="1" customFormat="1" ht="48.75" x14ac:dyDescent="0.25">
      <c r="A579" s="116">
        <v>330</v>
      </c>
      <c r="B579" s="108" t="s">
        <v>141</v>
      </c>
      <c r="C579" s="108">
        <v>12916.75</v>
      </c>
      <c r="D579" s="109">
        <f t="shared" si="68"/>
        <v>12916.75</v>
      </c>
      <c r="E579" s="108">
        <v>0</v>
      </c>
      <c r="F579" s="110">
        <v>40324</v>
      </c>
      <c r="G579" s="108" t="s">
        <v>654</v>
      </c>
      <c r="H579" s="105" t="s">
        <v>608</v>
      </c>
      <c r="I579" s="140"/>
      <c r="J579" s="138"/>
      <c r="K579" s="138"/>
    </row>
    <row r="580" spans="1:11" s="1" customFormat="1" ht="48.75" x14ac:dyDescent="0.25">
      <c r="A580" s="116">
        <v>331</v>
      </c>
      <c r="B580" s="108" t="s">
        <v>137</v>
      </c>
      <c r="C580" s="108">
        <v>5219.3500000000004</v>
      </c>
      <c r="D580" s="109">
        <f t="shared" si="68"/>
        <v>5219.3500000000004</v>
      </c>
      <c r="E580" s="108">
        <v>0</v>
      </c>
      <c r="F580" s="110">
        <v>40344</v>
      </c>
      <c r="G580" s="108" t="s">
        <v>655</v>
      </c>
      <c r="H580" s="105" t="s">
        <v>608</v>
      </c>
      <c r="I580" s="140"/>
      <c r="J580" s="138"/>
      <c r="K580" s="138"/>
    </row>
    <row r="581" spans="1:11" s="1" customFormat="1" ht="45.75" customHeight="1" x14ac:dyDescent="0.25">
      <c r="A581" s="116">
        <v>332</v>
      </c>
      <c r="B581" s="108" t="s">
        <v>142</v>
      </c>
      <c r="C581" s="108">
        <v>13456</v>
      </c>
      <c r="D581" s="109">
        <f t="shared" si="68"/>
        <v>13456</v>
      </c>
      <c r="E581" s="108">
        <v>0</v>
      </c>
      <c r="F581" s="110">
        <v>40542</v>
      </c>
      <c r="G581" s="108" t="s">
        <v>656</v>
      </c>
      <c r="H581" s="105" t="s">
        <v>608</v>
      </c>
      <c r="I581" s="140"/>
      <c r="J581" s="138"/>
      <c r="K581" s="138"/>
    </row>
    <row r="582" spans="1:11" s="1" customFormat="1" ht="15" customHeight="1" x14ac:dyDescent="0.25">
      <c r="A582" s="141"/>
      <c r="B582" s="139" t="s">
        <v>993</v>
      </c>
      <c r="C582" s="139">
        <f>SUBTOTAL(9,C571:C581)</f>
        <v>474114.75</v>
      </c>
      <c r="D582" s="139">
        <f>SUBTOTAL(9,D571:D581)</f>
        <v>474114.75</v>
      </c>
      <c r="E582" s="139">
        <f>SUM(E574:E581)</f>
        <v>0</v>
      </c>
      <c r="F582" s="130"/>
      <c r="G582" s="108"/>
      <c r="H582" s="142"/>
      <c r="I582" s="108"/>
      <c r="J582" s="138"/>
      <c r="K582" s="138"/>
    </row>
    <row r="583" spans="1:11" s="1" customFormat="1" ht="15" x14ac:dyDescent="0.25">
      <c r="A583" s="116"/>
      <c r="B583" s="370" t="s">
        <v>143</v>
      </c>
      <c r="C583" s="371"/>
      <c r="D583" s="371"/>
      <c r="E583" s="371"/>
      <c r="F583" s="371"/>
      <c r="G583" s="371"/>
      <c r="H583" s="371"/>
      <c r="I583" s="372"/>
      <c r="J583" s="138"/>
      <c r="K583" s="138"/>
    </row>
    <row r="584" spans="1:11" s="1" customFormat="1" ht="42.75" customHeight="1" x14ac:dyDescent="0.25">
      <c r="A584" s="116">
        <v>333</v>
      </c>
      <c r="B584" s="108" t="s">
        <v>1219</v>
      </c>
      <c r="C584" s="108">
        <v>2013.06</v>
      </c>
      <c r="D584" s="109">
        <f t="shared" ref="D584:D591" si="69">C584-E584</f>
        <v>2013.06</v>
      </c>
      <c r="E584" s="108">
        <v>0</v>
      </c>
      <c r="F584" s="110">
        <v>40010</v>
      </c>
      <c r="G584" s="108" t="s">
        <v>652</v>
      </c>
      <c r="H584" s="105" t="s">
        <v>608</v>
      </c>
      <c r="I584" s="108"/>
      <c r="J584" s="138"/>
      <c r="K584" s="138"/>
    </row>
    <row r="585" spans="1:11" s="1" customFormat="1" ht="61.5" customHeight="1" x14ac:dyDescent="0.25">
      <c r="A585" s="116">
        <v>334</v>
      </c>
      <c r="B585" s="108" t="s">
        <v>145</v>
      </c>
      <c r="C585" s="108">
        <v>2885.37</v>
      </c>
      <c r="D585" s="109">
        <f t="shared" si="69"/>
        <v>2885.37</v>
      </c>
      <c r="E585" s="108">
        <v>0</v>
      </c>
      <c r="F585" s="110">
        <v>40052</v>
      </c>
      <c r="G585" s="108" t="s">
        <v>651</v>
      </c>
      <c r="H585" s="105" t="s">
        <v>608</v>
      </c>
      <c r="I585" s="108"/>
      <c r="J585" s="138"/>
      <c r="K585" s="138"/>
    </row>
    <row r="586" spans="1:11" s="1" customFormat="1" ht="39.75" customHeight="1" x14ac:dyDescent="0.25">
      <c r="A586" s="116">
        <v>335</v>
      </c>
      <c r="B586" s="108" t="s">
        <v>146</v>
      </c>
      <c r="C586" s="108">
        <v>10639.18</v>
      </c>
      <c r="D586" s="109">
        <f t="shared" si="69"/>
        <v>10639.18</v>
      </c>
      <c r="E586" s="108">
        <v>0</v>
      </c>
      <c r="F586" s="110">
        <v>39777</v>
      </c>
      <c r="G586" s="109" t="s">
        <v>649</v>
      </c>
      <c r="H586" s="105" t="s">
        <v>608</v>
      </c>
      <c r="I586" s="108"/>
      <c r="J586" s="138"/>
      <c r="K586" s="138"/>
    </row>
    <row r="587" spans="1:11" s="1" customFormat="1" ht="60.75" customHeight="1" x14ac:dyDescent="0.25">
      <c r="A587" s="116">
        <v>336</v>
      </c>
      <c r="B587" s="108" t="s">
        <v>147</v>
      </c>
      <c r="C587" s="108">
        <v>10677.62</v>
      </c>
      <c r="D587" s="109">
        <f t="shared" si="69"/>
        <v>10677.62</v>
      </c>
      <c r="E587" s="108">
        <v>0</v>
      </c>
      <c r="F587" s="110">
        <v>39926</v>
      </c>
      <c r="G587" s="108" t="s">
        <v>650</v>
      </c>
      <c r="H587" s="105" t="s">
        <v>608</v>
      </c>
      <c r="I587" s="108"/>
      <c r="J587" s="138"/>
      <c r="K587" s="138"/>
    </row>
    <row r="588" spans="1:11" s="1" customFormat="1" ht="75.75" customHeight="1" x14ac:dyDescent="0.25">
      <c r="A588" s="116">
        <v>337</v>
      </c>
      <c r="B588" s="108" t="s">
        <v>1220</v>
      </c>
      <c r="C588" s="108">
        <v>74687.37</v>
      </c>
      <c r="D588" s="109">
        <f t="shared" si="69"/>
        <v>74687.37</v>
      </c>
      <c r="E588" s="108">
        <v>0</v>
      </c>
      <c r="F588" s="110">
        <v>39790</v>
      </c>
      <c r="G588" s="109" t="s">
        <v>653</v>
      </c>
      <c r="H588" s="105" t="s">
        <v>608</v>
      </c>
      <c r="I588" s="108"/>
      <c r="J588" s="138"/>
      <c r="K588" s="138"/>
    </row>
    <row r="589" spans="1:11" s="1" customFormat="1" ht="42" customHeight="1" x14ac:dyDescent="0.25">
      <c r="A589" s="116">
        <v>338</v>
      </c>
      <c r="B589" s="108" t="s">
        <v>1221</v>
      </c>
      <c r="C589" s="108">
        <v>13000.25</v>
      </c>
      <c r="D589" s="109">
        <f t="shared" si="69"/>
        <v>13000.25</v>
      </c>
      <c r="E589" s="108">
        <v>0</v>
      </c>
      <c r="F589" s="110">
        <v>40324</v>
      </c>
      <c r="G589" s="108" t="s">
        <v>654</v>
      </c>
      <c r="H589" s="105" t="s">
        <v>608</v>
      </c>
      <c r="I589" s="108"/>
      <c r="J589" s="138"/>
      <c r="K589" s="138"/>
    </row>
    <row r="590" spans="1:11" s="1" customFormat="1" ht="42" customHeight="1" x14ac:dyDescent="0.25">
      <c r="A590" s="116">
        <v>339</v>
      </c>
      <c r="B590" s="108" t="s">
        <v>148</v>
      </c>
      <c r="C590" s="108">
        <v>5151.3500000000004</v>
      </c>
      <c r="D590" s="109">
        <f t="shared" si="69"/>
        <v>5151.3500000000004</v>
      </c>
      <c r="E590" s="108">
        <v>0</v>
      </c>
      <c r="F590" s="110">
        <v>40344</v>
      </c>
      <c r="G590" s="108" t="s">
        <v>655</v>
      </c>
      <c r="H590" s="105" t="s">
        <v>608</v>
      </c>
      <c r="I590" s="108"/>
      <c r="J590" s="138"/>
      <c r="K590" s="138"/>
    </row>
    <row r="591" spans="1:11" s="1" customFormat="1" ht="42" customHeight="1" x14ac:dyDescent="0.25">
      <c r="A591" s="116">
        <v>340</v>
      </c>
      <c r="B591" s="108" t="s">
        <v>1222</v>
      </c>
      <c r="C591" s="108">
        <v>13039</v>
      </c>
      <c r="D591" s="109">
        <f t="shared" si="69"/>
        <v>13039</v>
      </c>
      <c r="E591" s="108">
        <v>0</v>
      </c>
      <c r="F591" s="110">
        <v>40542</v>
      </c>
      <c r="G591" s="108" t="s">
        <v>656</v>
      </c>
      <c r="H591" s="105" t="s">
        <v>608</v>
      </c>
      <c r="I591" s="108"/>
      <c r="J591" s="138"/>
      <c r="K591" s="138"/>
    </row>
    <row r="592" spans="1:11" s="1" customFormat="1" ht="28.5" customHeight="1" x14ac:dyDescent="0.25">
      <c r="A592" s="116"/>
      <c r="B592" s="139" t="s">
        <v>994</v>
      </c>
      <c r="C592" s="139">
        <f>SUM(C584:C591)</f>
        <v>132093.20000000001</v>
      </c>
      <c r="D592" s="139">
        <f>SUM(D584:D591)</f>
        <v>132093.20000000001</v>
      </c>
      <c r="E592" s="139">
        <f>SUM(E584:E591)</f>
        <v>0</v>
      </c>
      <c r="F592" s="130"/>
      <c r="G592" s="108"/>
      <c r="H592" s="108"/>
      <c r="I592" s="108"/>
      <c r="J592" s="138"/>
      <c r="K592" s="138"/>
    </row>
    <row r="593" spans="1:11" s="1" customFormat="1" ht="29.25" customHeight="1" x14ac:dyDescent="0.25">
      <c r="A593" s="116"/>
      <c r="B593" s="139" t="s">
        <v>995</v>
      </c>
      <c r="C593" s="139">
        <f>C592+C582+C569</f>
        <v>772237.39999999991</v>
      </c>
      <c r="D593" s="139">
        <f>D592+D582+D569</f>
        <v>772237.39999999991</v>
      </c>
      <c r="E593" s="139">
        <f>E592+E582+E569</f>
        <v>0</v>
      </c>
      <c r="F593" s="143"/>
      <c r="G593" s="144"/>
      <c r="H593" s="144"/>
      <c r="I593" s="145"/>
      <c r="J593" s="138"/>
      <c r="K593" s="138"/>
    </row>
    <row r="594" spans="1:11" s="1" customFormat="1" ht="24.75" customHeight="1" x14ac:dyDescent="0.25">
      <c r="A594" s="116"/>
      <c r="B594" s="375" t="s">
        <v>66</v>
      </c>
      <c r="C594" s="376"/>
      <c r="D594" s="376"/>
      <c r="E594" s="376"/>
      <c r="F594" s="376"/>
      <c r="G594" s="376"/>
      <c r="H594" s="376"/>
      <c r="I594" s="377"/>
      <c r="J594" s="138"/>
      <c r="K594" s="138"/>
    </row>
    <row r="595" spans="1:11" s="1" customFormat="1" ht="24.75" customHeight="1" x14ac:dyDescent="0.25">
      <c r="A595" s="116"/>
      <c r="B595" s="378" t="s">
        <v>155</v>
      </c>
      <c r="C595" s="379"/>
      <c r="D595" s="379"/>
      <c r="E595" s="379"/>
      <c r="F595" s="379"/>
      <c r="G595" s="379"/>
      <c r="H595" s="379"/>
      <c r="I595" s="379"/>
      <c r="J595" s="138"/>
      <c r="K595" s="138"/>
    </row>
    <row r="596" spans="1:11" s="1" customFormat="1" ht="78" customHeight="1" x14ac:dyDescent="0.25">
      <c r="A596" s="116">
        <v>341</v>
      </c>
      <c r="B596" s="108" t="s">
        <v>166</v>
      </c>
      <c r="C596" s="108">
        <v>3400</v>
      </c>
      <c r="D596" s="109">
        <f t="shared" ref="D596" si="70">C596-E596</f>
        <v>3400</v>
      </c>
      <c r="E596" s="108">
        <v>0</v>
      </c>
      <c r="F596" s="112">
        <v>39014</v>
      </c>
      <c r="G596" s="109" t="s">
        <v>614</v>
      </c>
      <c r="H596" s="105" t="s">
        <v>608</v>
      </c>
      <c r="I596" s="108"/>
      <c r="J596" s="138"/>
      <c r="K596" s="138"/>
    </row>
    <row r="597" spans="1:11" s="1" customFormat="1" ht="21.75" customHeight="1" x14ac:dyDescent="0.25">
      <c r="A597" s="116"/>
      <c r="B597" s="378" t="s">
        <v>1385</v>
      </c>
      <c r="C597" s="379"/>
      <c r="D597" s="379"/>
      <c r="E597" s="379"/>
      <c r="F597" s="379"/>
      <c r="G597" s="379"/>
      <c r="H597" s="379"/>
      <c r="I597" s="379"/>
      <c r="J597" s="138"/>
      <c r="K597" s="138"/>
    </row>
    <row r="598" spans="1:11" s="1" customFormat="1" ht="78.75" customHeight="1" x14ac:dyDescent="0.25">
      <c r="A598" s="116">
        <v>342</v>
      </c>
      <c r="B598" s="108" t="s">
        <v>149</v>
      </c>
      <c r="C598" s="108">
        <v>619.85</v>
      </c>
      <c r="D598" s="109">
        <f t="shared" ref="D598" si="71">C598-E598</f>
        <v>619.85</v>
      </c>
      <c r="E598" s="108">
        <v>0</v>
      </c>
      <c r="F598" s="110">
        <v>39790</v>
      </c>
      <c r="G598" s="109" t="s">
        <v>653</v>
      </c>
      <c r="H598" s="105" t="s">
        <v>608</v>
      </c>
      <c r="I598" s="108"/>
      <c r="J598" s="138"/>
      <c r="K598" s="138"/>
    </row>
    <row r="599" spans="1:11" s="1" customFormat="1" ht="21" customHeight="1" x14ac:dyDescent="0.25">
      <c r="A599" s="116"/>
      <c r="B599" s="139" t="s">
        <v>996</v>
      </c>
      <c r="C599" s="139">
        <f>C598+C596</f>
        <v>4019.85</v>
      </c>
      <c r="D599" s="139">
        <f>D598+D596</f>
        <v>4019.85</v>
      </c>
      <c r="E599" s="139">
        <f>E598+E596</f>
        <v>0</v>
      </c>
      <c r="F599" s="130"/>
      <c r="G599" s="108"/>
      <c r="H599" s="108"/>
      <c r="I599" s="108"/>
      <c r="J599" s="138"/>
      <c r="K599" s="138"/>
    </row>
    <row r="600" spans="1:11" s="1" customFormat="1" ht="18" customHeight="1" x14ac:dyDescent="0.25">
      <c r="A600" s="116"/>
      <c r="B600" s="139" t="s">
        <v>997</v>
      </c>
      <c r="C600" s="139">
        <f>C599</f>
        <v>4019.85</v>
      </c>
      <c r="D600" s="139">
        <f>D599</f>
        <v>4019.85</v>
      </c>
      <c r="E600" s="139">
        <f>E599</f>
        <v>0</v>
      </c>
      <c r="F600" s="130"/>
      <c r="G600" s="108"/>
      <c r="H600" s="108"/>
      <c r="I600" s="108"/>
      <c r="J600" s="138"/>
      <c r="K600" s="138"/>
    </row>
    <row r="601" spans="1:11" s="1" customFormat="1" ht="15.75" customHeight="1" x14ac:dyDescent="0.25">
      <c r="A601" s="116"/>
      <c r="B601" s="139" t="s">
        <v>998</v>
      </c>
      <c r="C601" s="139">
        <f>C600+C593</f>
        <v>776257.24999999988</v>
      </c>
      <c r="D601" s="139">
        <f>D600+D593</f>
        <v>776257.24999999988</v>
      </c>
      <c r="E601" s="139">
        <f>E600+E593</f>
        <v>0</v>
      </c>
      <c r="F601" s="121"/>
      <c r="G601" s="108"/>
      <c r="H601" s="108"/>
      <c r="I601" s="108"/>
      <c r="J601" s="138"/>
      <c r="K601" s="138"/>
    </row>
    <row r="602" spans="1:11" s="203" customFormat="1" ht="22.5" customHeight="1" x14ac:dyDescent="0.25">
      <c r="A602" s="202"/>
      <c r="B602" s="380" t="s">
        <v>999</v>
      </c>
      <c r="C602" s="381"/>
      <c r="D602" s="381"/>
      <c r="E602" s="381"/>
      <c r="F602" s="381"/>
      <c r="G602" s="381"/>
      <c r="H602" s="381"/>
      <c r="I602" s="382"/>
      <c r="J602" s="204"/>
      <c r="K602" s="204"/>
    </row>
    <row r="603" spans="1:11" s="1" customFormat="1" ht="25.5" customHeight="1" x14ac:dyDescent="0.25">
      <c r="A603" s="116"/>
      <c r="B603" s="383" t="s">
        <v>150</v>
      </c>
      <c r="C603" s="384"/>
      <c r="D603" s="384"/>
      <c r="E603" s="384"/>
      <c r="F603" s="384"/>
      <c r="G603" s="384"/>
      <c r="H603" s="384"/>
      <c r="I603" s="385"/>
      <c r="J603" s="138"/>
      <c r="K603" s="138"/>
    </row>
    <row r="604" spans="1:11" s="1" customFormat="1" ht="27" customHeight="1" x14ac:dyDescent="0.25">
      <c r="A604" s="116"/>
      <c r="B604" s="367" t="s">
        <v>126</v>
      </c>
      <c r="C604" s="386"/>
      <c r="D604" s="386"/>
      <c r="E604" s="386"/>
      <c r="F604" s="386"/>
      <c r="G604" s="386"/>
      <c r="H604" s="386"/>
      <c r="I604" s="387"/>
      <c r="J604" s="138"/>
      <c r="K604" s="138"/>
    </row>
    <row r="605" spans="1:11" s="1" customFormat="1" ht="63" customHeight="1" x14ac:dyDescent="0.25">
      <c r="A605" s="116">
        <v>343</v>
      </c>
      <c r="B605" s="108" t="s">
        <v>151</v>
      </c>
      <c r="C605" s="108">
        <v>3130.67</v>
      </c>
      <c r="D605" s="109">
        <f t="shared" ref="D605:D614" si="72">C605-E605</f>
        <v>3130.67</v>
      </c>
      <c r="E605" s="108">
        <v>0</v>
      </c>
      <c r="F605" s="110">
        <v>40619</v>
      </c>
      <c r="G605" s="108" t="s">
        <v>657</v>
      </c>
      <c r="H605" s="105" t="s">
        <v>608</v>
      </c>
      <c r="I605" s="108"/>
      <c r="J605" s="138"/>
      <c r="K605" s="138"/>
    </row>
    <row r="606" spans="1:11" s="1" customFormat="1" ht="81.75" customHeight="1" x14ac:dyDescent="0.25">
      <c r="A606" s="116">
        <v>344</v>
      </c>
      <c r="B606" s="108" t="s">
        <v>152</v>
      </c>
      <c r="C606" s="108">
        <v>4855</v>
      </c>
      <c r="D606" s="109">
        <f t="shared" si="72"/>
        <v>4855</v>
      </c>
      <c r="E606" s="108">
        <v>0</v>
      </c>
      <c r="F606" s="110">
        <v>41046</v>
      </c>
      <c r="G606" s="109" t="s">
        <v>658</v>
      </c>
      <c r="H606" s="105" t="s">
        <v>608</v>
      </c>
      <c r="I606" s="108"/>
      <c r="J606" s="138"/>
      <c r="K606" s="138"/>
    </row>
    <row r="607" spans="1:11" s="1" customFormat="1" ht="78" customHeight="1" x14ac:dyDescent="0.25">
      <c r="A607" s="116">
        <v>345</v>
      </c>
      <c r="B607" s="108" t="s">
        <v>153</v>
      </c>
      <c r="C607" s="108">
        <v>1296</v>
      </c>
      <c r="D607" s="109">
        <f t="shared" si="72"/>
        <v>1296</v>
      </c>
      <c r="E607" s="108">
        <v>0</v>
      </c>
      <c r="F607" s="110">
        <v>41270</v>
      </c>
      <c r="G607" s="109" t="s">
        <v>659</v>
      </c>
      <c r="H607" s="105" t="s">
        <v>608</v>
      </c>
      <c r="I607" s="108"/>
      <c r="J607" s="138"/>
      <c r="K607" s="138"/>
    </row>
    <row r="608" spans="1:11" s="1" customFormat="1" ht="63" customHeight="1" x14ac:dyDescent="0.25">
      <c r="A608" s="116">
        <v>346</v>
      </c>
      <c r="B608" s="108" t="s">
        <v>154</v>
      </c>
      <c r="C608" s="108">
        <v>859</v>
      </c>
      <c r="D608" s="109">
        <f t="shared" si="72"/>
        <v>859</v>
      </c>
      <c r="E608" s="108">
        <v>0</v>
      </c>
      <c r="F608" s="110">
        <v>41270</v>
      </c>
      <c r="G608" s="109" t="s">
        <v>660</v>
      </c>
      <c r="H608" s="105" t="s">
        <v>608</v>
      </c>
      <c r="I608" s="108"/>
      <c r="J608" s="138"/>
      <c r="K608" s="138"/>
    </row>
    <row r="609" spans="1:11" s="1" customFormat="1" ht="78" customHeight="1" x14ac:dyDescent="0.25">
      <c r="A609" s="116">
        <v>347</v>
      </c>
      <c r="B609" s="108" t="s">
        <v>250</v>
      </c>
      <c r="C609" s="108">
        <v>1060</v>
      </c>
      <c r="D609" s="109">
        <f t="shared" si="72"/>
        <v>1060</v>
      </c>
      <c r="E609" s="108">
        <v>0</v>
      </c>
      <c r="F609" s="110">
        <v>41477</v>
      </c>
      <c r="G609" s="109" t="s">
        <v>661</v>
      </c>
      <c r="H609" s="105" t="s">
        <v>608</v>
      </c>
      <c r="I609" s="108"/>
      <c r="J609" s="138"/>
      <c r="K609" s="138"/>
    </row>
    <row r="610" spans="1:11" s="1" customFormat="1" ht="76.5" customHeight="1" x14ac:dyDescent="0.25">
      <c r="A610" s="116">
        <v>348</v>
      </c>
      <c r="B610" s="108" t="s">
        <v>251</v>
      </c>
      <c r="C610" s="108">
        <v>1527</v>
      </c>
      <c r="D610" s="109">
        <f t="shared" si="72"/>
        <v>1527</v>
      </c>
      <c r="E610" s="108">
        <v>0</v>
      </c>
      <c r="F610" s="110">
        <v>41477</v>
      </c>
      <c r="G610" s="109" t="s">
        <v>661</v>
      </c>
      <c r="H610" s="105" t="s">
        <v>608</v>
      </c>
      <c r="I610" s="108"/>
      <c r="J610" s="138"/>
      <c r="K610" s="138"/>
    </row>
    <row r="611" spans="1:11" s="1" customFormat="1" ht="63" customHeight="1" x14ac:dyDescent="0.25">
      <c r="A611" s="116">
        <v>349</v>
      </c>
      <c r="B611" s="134" t="s">
        <v>817</v>
      </c>
      <c r="C611" s="108">
        <v>3000</v>
      </c>
      <c r="D611" s="109">
        <f t="shared" si="72"/>
        <v>3000</v>
      </c>
      <c r="E611" s="108">
        <v>0</v>
      </c>
      <c r="F611" s="110">
        <v>41660</v>
      </c>
      <c r="G611" s="105" t="s">
        <v>662</v>
      </c>
      <c r="H611" s="105" t="s">
        <v>608</v>
      </c>
      <c r="I611" s="108"/>
      <c r="J611" s="138"/>
      <c r="K611" s="138"/>
    </row>
    <row r="612" spans="1:11" s="1" customFormat="1" ht="48.75" x14ac:dyDescent="0.25">
      <c r="A612" s="116">
        <v>350</v>
      </c>
      <c r="B612" s="134" t="s">
        <v>818</v>
      </c>
      <c r="C612" s="108">
        <v>3298.34</v>
      </c>
      <c r="D612" s="109">
        <f>C612-E612</f>
        <v>3298.34</v>
      </c>
      <c r="E612" s="108">
        <v>0</v>
      </c>
      <c r="F612" s="110">
        <v>41660</v>
      </c>
      <c r="G612" s="105" t="s">
        <v>662</v>
      </c>
      <c r="H612" s="105" t="s">
        <v>608</v>
      </c>
      <c r="I612" s="108"/>
      <c r="J612" s="138"/>
      <c r="K612" s="138"/>
    </row>
    <row r="613" spans="1:11" s="1" customFormat="1" ht="48.75" x14ac:dyDescent="0.25">
      <c r="A613" s="116">
        <v>351</v>
      </c>
      <c r="B613" s="134" t="s">
        <v>525</v>
      </c>
      <c r="C613" s="108">
        <v>2000</v>
      </c>
      <c r="D613" s="109">
        <f t="shared" si="72"/>
        <v>2000</v>
      </c>
      <c r="E613" s="108">
        <v>0</v>
      </c>
      <c r="F613" s="110">
        <v>41787</v>
      </c>
      <c r="G613" s="105" t="s">
        <v>663</v>
      </c>
      <c r="H613" s="105" t="s">
        <v>608</v>
      </c>
      <c r="I613" s="108"/>
      <c r="J613" s="138"/>
      <c r="K613" s="138"/>
    </row>
    <row r="614" spans="1:11" s="1" customFormat="1" ht="75" customHeight="1" x14ac:dyDescent="0.25">
      <c r="A614" s="116">
        <v>352</v>
      </c>
      <c r="B614" s="134" t="s">
        <v>666</v>
      </c>
      <c r="C614" s="108">
        <v>350</v>
      </c>
      <c r="D614" s="109">
        <f t="shared" si="72"/>
        <v>350</v>
      </c>
      <c r="E614" s="108">
        <v>0</v>
      </c>
      <c r="F614" s="110">
        <v>41828</v>
      </c>
      <c r="G614" s="109" t="s">
        <v>667</v>
      </c>
      <c r="H614" s="105" t="s">
        <v>608</v>
      </c>
      <c r="I614" s="108"/>
      <c r="J614" s="138"/>
      <c r="K614" s="138"/>
    </row>
    <row r="615" spans="1:11" s="1" customFormat="1" ht="63.75" customHeight="1" x14ac:dyDescent="0.25">
      <c r="A615" s="116">
        <v>353</v>
      </c>
      <c r="B615" s="134" t="s">
        <v>591</v>
      </c>
      <c r="C615" s="113">
        <v>2620</v>
      </c>
      <c r="D615" s="113">
        <v>2620</v>
      </c>
      <c r="E615" s="113">
        <f>C615-D615</f>
        <v>0</v>
      </c>
      <c r="F615" s="110">
        <v>42037</v>
      </c>
      <c r="G615" s="105" t="s">
        <v>665</v>
      </c>
      <c r="H615" s="105" t="s">
        <v>608</v>
      </c>
      <c r="I615" s="108"/>
      <c r="J615" s="138"/>
      <c r="K615" s="138"/>
    </row>
    <row r="616" spans="1:11" s="1" customFormat="1" ht="60.75" customHeight="1" x14ac:dyDescent="0.25">
      <c r="A616" s="116">
        <v>354</v>
      </c>
      <c r="B616" s="134" t="s">
        <v>668</v>
      </c>
      <c r="C616" s="113">
        <v>1075</v>
      </c>
      <c r="D616" s="113">
        <v>1075</v>
      </c>
      <c r="E616" s="113">
        <f t="shared" ref="E616:E641" si="73">C616-D616</f>
        <v>0</v>
      </c>
      <c r="F616" s="110">
        <v>42037</v>
      </c>
      <c r="G616" s="105" t="s">
        <v>669</v>
      </c>
      <c r="H616" s="105" t="s">
        <v>608</v>
      </c>
      <c r="I616" s="108"/>
      <c r="J616" s="138"/>
      <c r="K616" s="138"/>
    </row>
    <row r="617" spans="1:11" s="1" customFormat="1" ht="43.5" customHeight="1" x14ac:dyDescent="0.25">
      <c r="A617" s="116">
        <v>355</v>
      </c>
      <c r="B617" s="134" t="s">
        <v>590</v>
      </c>
      <c r="C617" s="113">
        <v>4650</v>
      </c>
      <c r="D617" s="113">
        <v>4650</v>
      </c>
      <c r="E617" s="113">
        <f t="shared" si="73"/>
        <v>0</v>
      </c>
      <c r="F617" s="110">
        <v>42275</v>
      </c>
      <c r="G617" s="105" t="s">
        <v>664</v>
      </c>
      <c r="H617" s="105" t="s">
        <v>608</v>
      </c>
      <c r="I617" s="108"/>
      <c r="J617" s="138"/>
      <c r="K617" s="138"/>
    </row>
    <row r="618" spans="1:11" s="1" customFormat="1" ht="63" customHeight="1" x14ac:dyDescent="0.25">
      <c r="A618" s="116">
        <v>356</v>
      </c>
      <c r="B618" s="134" t="s">
        <v>592</v>
      </c>
      <c r="C618" s="113">
        <v>766.67</v>
      </c>
      <c r="D618" s="113">
        <v>766.67</v>
      </c>
      <c r="E618" s="106">
        <f t="shared" si="73"/>
        <v>0</v>
      </c>
      <c r="F618" s="110">
        <v>42275</v>
      </c>
      <c r="G618" s="105" t="s">
        <v>664</v>
      </c>
      <c r="H618" s="105" t="s">
        <v>608</v>
      </c>
      <c r="I618" s="108"/>
      <c r="J618" s="138"/>
      <c r="K618" s="138"/>
    </row>
    <row r="619" spans="1:11" s="1" customFormat="1" ht="63.75" customHeight="1" x14ac:dyDescent="0.25">
      <c r="A619" s="116">
        <v>357</v>
      </c>
      <c r="B619" s="134" t="s">
        <v>593</v>
      </c>
      <c r="C619" s="113">
        <v>766.67</v>
      </c>
      <c r="D619" s="113">
        <v>766.67</v>
      </c>
      <c r="E619" s="106">
        <f t="shared" si="73"/>
        <v>0</v>
      </c>
      <c r="F619" s="110">
        <v>42275</v>
      </c>
      <c r="G619" s="105" t="s">
        <v>664</v>
      </c>
      <c r="H619" s="105" t="s">
        <v>608</v>
      </c>
      <c r="I619" s="108"/>
      <c r="J619" s="138"/>
      <c r="K619" s="138"/>
    </row>
    <row r="620" spans="1:11" s="1" customFormat="1" ht="51" customHeight="1" x14ac:dyDescent="0.25">
      <c r="A620" s="116">
        <v>358</v>
      </c>
      <c r="B620" s="134" t="s">
        <v>594</v>
      </c>
      <c r="C620" s="113">
        <v>766.67</v>
      </c>
      <c r="D620" s="113">
        <v>766.67</v>
      </c>
      <c r="E620" s="106">
        <f t="shared" si="73"/>
        <v>0</v>
      </c>
      <c r="F620" s="110">
        <v>42275</v>
      </c>
      <c r="G620" s="105" t="s">
        <v>664</v>
      </c>
      <c r="H620" s="105" t="s">
        <v>608</v>
      </c>
      <c r="I620" s="108"/>
      <c r="J620" s="138"/>
      <c r="K620" s="138"/>
    </row>
    <row r="621" spans="1:11" s="1" customFormat="1" ht="52.5" customHeight="1" x14ac:dyDescent="0.25">
      <c r="A621" s="116">
        <v>359</v>
      </c>
      <c r="B621" s="134" t="s">
        <v>595</v>
      </c>
      <c r="C621" s="113">
        <v>766.67</v>
      </c>
      <c r="D621" s="113">
        <v>766.67</v>
      </c>
      <c r="E621" s="106">
        <f t="shared" si="73"/>
        <v>0</v>
      </c>
      <c r="F621" s="110">
        <v>42275</v>
      </c>
      <c r="G621" s="105" t="s">
        <v>664</v>
      </c>
      <c r="H621" s="105" t="s">
        <v>608</v>
      </c>
      <c r="I621" s="108"/>
      <c r="J621" s="138"/>
      <c r="K621" s="138"/>
    </row>
    <row r="622" spans="1:11" s="1" customFormat="1" ht="62.25" customHeight="1" x14ac:dyDescent="0.25">
      <c r="A622" s="116">
        <v>360</v>
      </c>
      <c r="B622" s="134" t="s">
        <v>819</v>
      </c>
      <c r="C622" s="113">
        <v>2835</v>
      </c>
      <c r="D622" s="113">
        <v>2835</v>
      </c>
      <c r="E622" s="113">
        <f t="shared" si="73"/>
        <v>0</v>
      </c>
      <c r="F622" s="110">
        <v>42545</v>
      </c>
      <c r="G622" s="105" t="s">
        <v>820</v>
      </c>
      <c r="H622" s="105" t="s">
        <v>608</v>
      </c>
      <c r="I622" s="108"/>
      <c r="J622" s="138"/>
      <c r="K622" s="138"/>
    </row>
    <row r="623" spans="1:11" s="1" customFormat="1" ht="58.5" customHeight="1" x14ac:dyDescent="0.25">
      <c r="A623" s="116">
        <v>361</v>
      </c>
      <c r="B623" s="134" t="s">
        <v>821</v>
      </c>
      <c r="C623" s="113">
        <v>2910</v>
      </c>
      <c r="D623" s="113">
        <v>2910</v>
      </c>
      <c r="E623" s="113">
        <f t="shared" si="73"/>
        <v>0</v>
      </c>
      <c r="F623" s="110">
        <v>42545</v>
      </c>
      <c r="G623" s="105" t="s">
        <v>822</v>
      </c>
      <c r="H623" s="105" t="s">
        <v>608</v>
      </c>
      <c r="I623" s="108"/>
      <c r="J623" s="138"/>
      <c r="K623" s="138"/>
    </row>
    <row r="624" spans="1:11" s="1" customFormat="1" ht="54" customHeight="1" x14ac:dyDescent="0.25">
      <c r="A624" s="116">
        <v>362</v>
      </c>
      <c r="B624" s="134" t="s">
        <v>912</v>
      </c>
      <c r="C624" s="113">
        <v>4780</v>
      </c>
      <c r="D624" s="113">
        <v>4780</v>
      </c>
      <c r="E624" s="113">
        <f t="shared" si="73"/>
        <v>0</v>
      </c>
      <c r="F624" s="110">
        <v>42776</v>
      </c>
      <c r="G624" s="105" t="s">
        <v>913</v>
      </c>
      <c r="H624" s="105" t="s">
        <v>608</v>
      </c>
      <c r="I624" s="108"/>
      <c r="J624" s="138"/>
      <c r="K624" s="138"/>
    </row>
    <row r="625" spans="1:11" s="1" customFormat="1" ht="57" customHeight="1" x14ac:dyDescent="0.25">
      <c r="A625" s="116">
        <v>363</v>
      </c>
      <c r="B625" s="134" t="s">
        <v>1223</v>
      </c>
      <c r="C625" s="113">
        <v>1023</v>
      </c>
      <c r="D625" s="113">
        <v>1023</v>
      </c>
      <c r="E625" s="113">
        <f t="shared" si="73"/>
        <v>0</v>
      </c>
      <c r="F625" s="110">
        <v>43084</v>
      </c>
      <c r="G625" s="105" t="s">
        <v>914</v>
      </c>
      <c r="H625" s="105" t="s">
        <v>608</v>
      </c>
      <c r="I625" s="108"/>
      <c r="J625" s="138"/>
      <c r="K625" s="138"/>
    </row>
    <row r="626" spans="1:11" s="1" customFormat="1" ht="51.75" customHeight="1" x14ac:dyDescent="0.25">
      <c r="A626" s="116">
        <v>364</v>
      </c>
      <c r="B626" s="134" t="s">
        <v>1000</v>
      </c>
      <c r="C626" s="113">
        <v>1566</v>
      </c>
      <c r="D626" s="113">
        <v>1566</v>
      </c>
      <c r="E626" s="113">
        <f t="shared" si="73"/>
        <v>0</v>
      </c>
      <c r="F626" s="110">
        <v>43179</v>
      </c>
      <c r="G626" s="105" t="s">
        <v>1001</v>
      </c>
      <c r="H626" s="105" t="s">
        <v>608</v>
      </c>
      <c r="I626" s="108"/>
      <c r="J626" s="138"/>
      <c r="K626" s="138"/>
    </row>
    <row r="627" spans="1:11" s="1" customFormat="1" ht="46.5" customHeight="1" x14ac:dyDescent="0.25">
      <c r="A627" s="116">
        <v>365</v>
      </c>
      <c r="B627" s="134" t="s">
        <v>1002</v>
      </c>
      <c r="C627" s="113">
        <v>894</v>
      </c>
      <c r="D627" s="113">
        <v>894</v>
      </c>
      <c r="E627" s="113">
        <f t="shared" si="73"/>
        <v>0</v>
      </c>
      <c r="F627" s="110">
        <v>43417</v>
      </c>
      <c r="G627" s="105" t="s">
        <v>1003</v>
      </c>
      <c r="H627" s="105" t="s">
        <v>608</v>
      </c>
      <c r="I627" s="108"/>
      <c r="J627" s="138"/>
      <c r="K627" s="138"/>
    </row>
    <row r="628" spans="1:11" s="1" customFormat="1" ht="48.75" customHeight="1" x14ac:dyDescent="0.25">
      <c r="A628" s="116">
        <v>366</v>
      </c>
      <c r="B628" s="134" t="s">
        <v>1026</v>
      </c>
      <c r="C628" s="113">
        <v>3908</v>
      </c>
      <c r="D628" s="113">
        <v>3908</v>
      </c>
      <c r="E628" s="113">
        <f t="shared" si="73"/>
        <v>0</v>
      </c>
      <c r="F628" s="110">
        <v>43523</v>
      </c>
      <c r="G628" s="105" t="s">
        <v>1104</v>
      </c>
      <c r="H628" s="105" t="s">
        <v>608</v>
      </c>
      <c r="I628" s="108"/>
      <c r="J628" s="138"/>
      <c r="K628" s="138"/>
    </row>
    <row r="629" spans="1:11" s="1" customFormat="1" ht="51.75" customHeight="1" x14ac:dyDescent="0.25">
      <c r="A629" s="116">
        <v>367</v>
      </c>
      <c r="B629" s="134" t="s">
        <v>1028</v>
      </c>
      <c r="C629" s="113">
        <v>1560.24</v>
      </c>
      <c r="D629" s="113">
        <v>1560.24</v>
      </c>
      <c r="E629" s="113">
        <f t="shared" si="73"/>
        <v>0</v>
      </c>
      <c r="F629" s="110">
        <v>43552</v>
      </c>
      <c r="G629" s="105" t="s">
        <v>1105</v>
      </c>
      <c r="H629" s="105" t="s">
        <v>608</v>
      </c>
      <c r="I629" s="108"/>
      <c r="J629" s="138"/>
      <c r="K629" s="138"/>
    </row>
    <row r="630" spans="1:11" s="1" customFormat="1" ht="60.75" customHeight="1" x14ac:dyDescent="0.25">
      <c r="A630" s="116">
        <v>368</v>
      </c>
      <c r="B630" s="134" t="s">
        <v>1106</v>
      </c>
      <c r="C630" s="113">
        <v>735.55</v>
      </c>
      <c r="D630" s="113">
        <v>735.55</v>
      </c>
      <c r="E630" s="113">
        <f t="shared" si="73"/>
        <v>0</v>
      </c>
      <c r="F630" s="110">
        <v>43830</v>
      </c>
      <c r="G630" s="105" t="s">
        <v>1107</v>
      </c>
      <c r="H630" s="105" t="s">
        <v>608</v>
      </c>
      <c r="I630" s="108"/>
      <c r="J630" s="138"/>
      <c r="K630" s="138"/>
    </row>
    <row r="631" spans="1:11" s="1" customFormat="1" ht="60" customHeight="1" x14ac:dyDescent="0.25">
      <c r="A631" s="116">
        <v>369</v>
      </c>
      <c r="B631" s="134" t="s">
        <v>1108</v>
      </c>
      <c r="C631" s="113">
        <v>1670</v>
      </c>
      <c r="D631" s="113">
        <v>1670</v>
      </c>
      <c r="E631" s="113">
        <f t="shared" si="73"/>
        <v>0</v>
      </c>
      <c r="F631" s="110">
        <v>43830</v>
      </c>
      <c r="G631" s="105" t="s">
        <v>1107</v>
      </c>
      <c r="H631" s="105" t="s">
        <v>608</v>
      </c>
      <c r="I631" s="108"/>
      <c r="J631" s="138"/>
      <c r="K631" s="138"/>
    </row>
    <row r="632" spans="1:11" s="1" customFormat="1" ht="69" customHeight="1" x14ac:dyDescent="0.25">
      <c r="A632" s="116">
        <v>370</v>
      </c>
      <c r="B632" s="134" t="s">
        <v>1109</v>
      </c>
      <c r="C632" s="113">
        <v>7016.6</v>
      </c>
      <c r="D632" s="113">
        <v>7016.6</v>
      </c>
      <c r="E632" s="113">
        <f t="shared" si="73"/>
        <v>0</v>
      </c>
      <c r="F632" s="110">
        <v>43830</v>
      </c>
      <c r="G632" s="105" t="s">
        <v>1107</v>
      </c>
      <c r="H632" s="105" t="s">
        <v>608</v>
      </c>
      <c r="I632" s="108"/>
      <c r="J632" s="138"/>
      <c r="K632" s="138"/>
    </row>
    <row r="633" spans="1:11" s="1" customFormat="1" ht="69" customHeight="1" x14ac:dyDescent="0.25">
      <c r="A633" s="116">
        <v>371</v>
      </c>
      <c r="B633" s="134" t="s">
        <v>1224</v>
      </c>
      <c r="C633" s="113">
        <v>2924</v>
      </c>
      <c r="D633" s="113">
        <v>2924</v>
      </c>
      <c r="E633" s="113">
        <f t="shared" si="73"/>
        <v>0</v>
      </c>
      <c r="F633" s="110">
        <v>43948</v>
      </c>
      <c r="G633" s="105" t="s">
        <v>1225</v>
      </c>
      <c r="H633" s="105" t="s">
        <v>608</v>
      </c>
      <c r="I633" s="108"/>
      <c r="J633" s="138"/>
      <c r="K633" s="138"/>
    </row>
    <row r="634" spans="1:11" s="1" customFormat="1" ht="69" customHeight="1" x14ac:dyDescent="0.25">
      <c r="A634" s="116">
        <v>372</v>
      </c>
      <c r="B634" s="134" t="s">
        <v>1386</v>
      </c>
      <c r="C634" s="113">
        <v>2127.8000000000002</v>
      </c>
      <c r="D634" s="113">
        <v>2127.8000000000002</v>
      </c>
      <c r="E634" s="113">
        <f t="shared" si="73"/>
        <v>0</v>
      </c>
      <c r="F634" s="110">
        <v>44551</v>
      </c>
      <c r="G634" s="105" t="s">
        <v>1387</v>
      </c>
      <c r="H634" s="105" t="s">
        <v>608</v>
      </c>
      <c r="I634" s="108"/>
      <c r="J634" s="138"/>
      <c r="K634" s="138"/>
    </row>
    <row r="635" spans="1:11" s="1" customFormat="1" ht="69" customHeight="1" x14ac:dyDescent="0.25">
      <c r="A635" s="116">
        <v>373</v>
      </c>
      <c r="B635" s="134" t="s">
        <v>1388</v>
      </c>
      <c r="C635" s="113">
        <v>1343</v>
      </c>
      <c r="D635" s="113">
        <v>1343</v>
      </c>
      <c r="E635" s="113">
        <f t="shared" si="73"/>
        <v>0</v>
      </c>
      <c r="F635" s="110">
        <v>44560</v>
      </c>
      <c r="G635" s="105" t="s">
        <v>1389</v>
      </c>
      <c r="H635" s="105" t="s">
        <v>608</v>
      </c>
      <c r="I635" s="108"/>
      <c r="J635" s="138"/>
      <c r="K635" s="138"/>
    </row>
    <row r="636" spans="1:11" s="1" customFormat="1" ht="69" customHeight="1" x14ac:dyDescent="0.25">
      <c r="A636" s="116">
        <v>374</v>
      </c>
      <c r="B636" s="134" t="s">
        <v>1390</v>
      </c>
      <c r="C636" s="113">
        <v>3753.91</v>
      </c>
      <c r="D636" s="113">
        <v>3753.91</v>
      </c>
      <c r="E636" s="113">
        <f t="shared" si="73"/>
        <v>0</v>
      </c>
      <c r="F636" s="110">
        <v>44560</v>
      </c>
      <c r="G636" s="105" t="s">
        <v>1389</v>
      </c>
      <c r="H636" s="105" t="s">
        <v>608</v>
      </c>
      <c r="I636" s="108"/>
      <c r="J636" s="138"/>
      <c r="K636" s="138"/>
    </row>
    <row r="637" spans="1:11" s="1" customFormat="1" ht="69" customHeight="1" x14ac:dyDescent="0.25">
      <c r="A637" s="116">
        <v>375</v>
      </c>
      <c r="B637" s="134" t="s">
        <v>1463</v>
      </c>
      <c r="C637" s="113">
        <v>3058</v>
      </c>
      <c r="D637" s="113">
        <v>3058</v>
      </c>
      <c r="E637" s="113">
        <f t="shared" si="73"/>
        <v>0</v>
      </c>
      <c r="F637" s="110">
        <v>44631</v>
      </c>
      <c r="G637" s="105" t="s">
        <v>1464</v>
      </c>
      <c r="H637" s="105" t="s">
        <v>608</v>
      </c>
      <c r="I637" s="108"/>
      <c r="J637" s="138"/>
      <c r="K637" s="138"/>
    </row>
    <row r="638" spans="1:11" s="1" customFormat="1" ht="69" customHeight="1" x14ac:dyDescent="0.25">
      <c r="A638" s="116">
        <v>376</v>
      </c>
      <c r="B638" s="134" t="s">
        <v>1465</v>
      </c>
      <c r="C638" s="113">
        <v>5451.67</v>
      </c>
      <c r="D638" s="113">
        <v>5451.67</v>
      </c>
      <c r="E638" s="113">
        <f t="shared" si="73"/>
        <v>0</v>
      </c>
      <c r="F638" s="110">
        <v>44693</v>
      </c>
      <c r="G638" s="105" t="s">
        <v>1466</v>
      </c>
      <c r="H638" s="105" t="s">
        <v>608</v>
      </c>
      <c r="I638" s="108"/>
      <c r="J638" s="138"/>
      <c r="K638" s="138"/>
    </row>
    <row r="639" spans="1:11" s="1" customFormat="1" ht="69" customHeight="1" x14ac:dyDescent="0.25">
      <c r="A639" s="116">
        <v>377</v>
      </c>
      <c r="B639" s="134" t="s">
        <v>1467</v>
      </c>
      <c r="C639" s="113">
        <v>10400</v>
      </c>
      <c r="D639" s="113">
        <v>10400</v>
      </c>
      <c r="E639" s="113">
        <f t="shared" si="73"/>
        <v>0</v>
      </c>
      <c r="F639" s="110">
        <v>44620</v>
      </c>
      <c r="G639" s="105" t="s">
        <v>1462</v>
      </c>
      <c r="H639" s="105" t="s">
        <v>608</v>
      </c>
      <c r="I639" s="108"/>
      <c r="J639" s="138"/>
      <c r="K639" s="138"/>
    </row>
    <row r="640" spans="1:11" s="1" customFormat="1" ht="69" customHeight="1" x14ac:dyDescent="0.25">
      <c r="A640" s="116">
        <v>378</v>
      </c>
      <c r="B640" s="108" t="s">
        <v>1509</v>
      </c>
      <c r="C640" s="108">
        <v>19570</v>
      </c>
      <c r="D640" s="109">
        <v>19570</v>
      </c>
      <c r="E640" s="108">
        <v>0</v>
      </c>
      <c r="F640" s="110">
        <v>45288</v>
      </c>
      <c r="G640" s="108" t="s">
        <v>1505</v>
      </c>
      <c r="H640" s="105" t="s">
        <v>608</v>
      </c>
      <c r="I640" s="108"/>
      <c r="J640" s="138"/>
      <c r="K640" s="138"/>
    </row>
    <row r="641" spans="1:11" s="1" customFormat="1" ht="69" customHeight="1" x14ac:dyDescent="0.25">
      <c r="A641" s="116">
        <v>379</v>
      </c>
      <c r="B641" s="134" t="s">
        <v>1467</v>
      </c>
      <c r="C641" s="113">
        <v>10400</v>
      </c>
      <c r="D641" s="113">
        <v>10400</v>
      </c>
      <c r="E641" s="113">
        <f t="shared" si="73"/>
        <v>0</v>
      </c>
      <c r="F641" s="110">
        <v>44620</v>
      </c>
      <c r="G641" s="105" t="s">
        <v>1462</v>
      </c>
      <c r="H641" s="105" t="s">
        <v>608</v>
      </c>
      <c r="I641" s="108"/>
      <c r="J641" s="138"/>
      <c r="K641" s="138"/>
    </row>
    <row r="642" spans="1:11" s="1" customFormat="1" ht="34.5" customHeight="1" x14ac:dyDescent="0.25">
      <c r="A642" s="116"/>
      <c r="B642" s="139" t="s">
        <v>1004</v>
      </c>
      <c r="C642" s="139">
        <f>SUM(C605:C641)</f>
        <v>120714.45999999999</v>
      </c>
      <c r="D642" s="139">
        <f>SUM(D605:D641)</f>
        <v>120714.45999999999</v>
      </c>
      <c r="E642" s="139">
        <f>SUM(E605:E641)</f>
        <v>0</v>
      </c>
      <c r="F642" s="121"/>
      <c r="G642" s="139"/>
      <c r="H642" s="108"/>
      <c r="I642" s="108"/>
      <c r="J642" s="138"/>
      <c r="K642" s="138"/>
    </row>
    <row r="643" spans="1:11" s="1" customFormat="1" ht="36" customHeight="1" x14ac:dyDescent="0.25">
      <c r="A643" s="116"/>
      <c r="B643" s="367" t="s">
        <v>155</v>
      </c>
      <c r="C643" s="386"/>
      <c r="D643" s="386"/>
      <c r="E643" s="386"/>
      <c r="F643" s="386"/>
      <c r="G643" s="386"/>
      <c r="H643" s="386"/>
      <c r="I643" s="387"/>
      <c r="J643" s="138"/>
      <c r="K643" s="138"/>
    </row>
    <row r="644" spans="1:11" s="1" customFormat="1" ht="48.75" x14ac:dyDescent="0.25">
      <c r="A644" s="116">
        <v>380</v>
      </c>
      <c r="B644" s="108" t="s">
        <v>156</v>
      </c>
      <c r="C644" s="108">
        <v>5743.67</v>
      </c>
      <c r="D644" s="109">
        <f t="shared" ref="D644:D653" si="74">C644-E644</f>
        <v>5743.67</v>
      </c>
      <c r="E644" s="108">
        <v>0</v>
      </c>
      <c r="F644" s="110">
        <v>40619</v>
      </c>
      <c r="G644" s="108" t="s">
        <v>657</v>
      </c>
      <c r="H644" s="105" t="s">
        <v>608</v>
      </c>
      <c r="I644" s="108"/>
      <c r="J644" s="138"/>
      <c r="K644" s="138"/>
    </row>
    <row r="645" spans="1:11" s="1" customFormat="1" ht="72.75" x14ac:dyDescent="0.25">
      <c r="A645" s="116">
        <v>381</v>
      </c>
      <c r="B645" s="108" t="s">
        <v>157</v>
      </c>
      <c r="C645" s="108">
        <v>9763</v>
      </c>
      <c r="D645" s="109">
        <f t="shared" si="74"/>
        <v>9763</v>
      </c>
      <c r="E645" s="108">
        <v>0</v>
      </c>
      <c r="F645" s="110">
        <v>41046</v>
      </c>
      <c r="G645" s="109" t="s">
        <v>658</v>
      </c>
      <c r="H645" s="105" t="s">
        <v>608</v>
      </c>
      <c r="I645" s="108"/>
      <c r="J645" s="138"/>
      <c r="K645" s="138"/>
    </row>
    <row r="646" spans="1:11" s="1" customFormat="1" ht="85.5" customHeight="1" x14ac:dyDescent="0.25">
      <c r="A646" s="116">
        <v>382</v>
      </c>
      <c r="B646" s="108" t="s">
        <v>158</v>
      </c>
      <c r="C646" s="108">
        <v>3912</v>
      </c>
      <c r="D646" s="109">
        <f t="shared" si="74"/>
        <v>3912</v>
      </c>
      <c r="E646" s="108">
        <v>0</v>
      </c>
      <c r="F646" s="110">
        <v>41270</v>
      </c>
      <c r="G646" s="109" t="s">
        <v>659</v>
      </c>
      <c r="H646" s="105" t="s">
        <v>608</v>
      </c>
      <c r="I646" s="108"/>
      <c r="J646" s="138"/>
      <c r="K646" s="138"/>
    </row>
    <row r="647" spans="1:11" s="1" customFormat="1" ht="62.25" customHeight="1" x14ac:dyDescent="0.25">
      <c r="A647" s="116">
        <v>383</v>
      </c>
      <c r="B647" s="108" t="s">
        <v>159</v>
      </c>
      <c r="C647" s="108">
        <v>2825</v>
      </c>
      <c r="D647" s="109">
        <f t="shared" si="74"/>
        <v>2825</v>
      </c>
      <c r="E647" s="108">
        <v>0</v>
      </c>
      <c r="F647" s="110">
        <v>41270</v>
      </c>
      <c r="G647" s="109" t="s">
        <v>670</v>
      </c>
      <c r="H647" s="105" t="s">
        <v>608</v>
      </c>
      <c r="I647" s="108"/>
      <c r="J647" s="138"/>
      <c r="K647" s="138"/>
    </row>
    <row r="648" spans="1:11" s="1" customFormat="1" ht="78" customHeight="1" x14ac:dyDescent="0.25">
      <c r="A648" s="116">
        <v>384</v>
      </c>
      <c r="B648" s="108" t="s">
        <v>159</v>
      </c>
      <c r="C648" s="108">
        <v>2265</v>
      </c>
      <c r="D648" s="109">
        <f t="shared" si="74"/>
        <v>2265</v>
      </c>
      <c r="E648" s="108">
        <v>0</v>
      </c>
      <c r="F648" s="110">
        <v>41477</v>
      </c>
      <c r="G648" s="109" t="s">
        <v>661</v>
      </c>
      <c r="H648" s="105" t="s">
        <v>608</v>
      </c>
      <c r="I648" s="108"/>
      <c r="J648" s="138"/>
      <c r="K648" s="138"/>
    </row>
    <row r="649" spans="1:11" s="1" customFormat="1" ht="78.75" customHeight="1" x14ac:dyDescent="0.25">
      <c r="A649" s="116">
        <v>385</v>
      </c>
      <c r="B649" s="108" t="s">
        <v>252</v>
      </c>
      <c r="C649" s="108">
        <v>1978</v>
      </c>
      <c r="D649" s="109">
        <f t="shared" si="74"/>
        <v>1978</v>
      </c>
      <c r="E649" s="108">
        <v>0</v>
      </c>
      <c r="F649" s="110">
        <v>41477</v>
      </c>
      <c r="G649" s="109" t="s">
        <v>661</v>
      </c>
      <c r="H649" s="105" t="s">
        <v>608</v>
      </c>
      <c r="I649" s="108"/>
      <c r="J649" s="138"/>
      <c r="K649" s="138"/>
    </row>
    <row r="650" spans="1:11" s="1" customFormat="1" ht="64.5" customHeight="1" x14ac:dyDescent="0.25">
      <c r="A650" s="116">
        <v>386</v>
      </c>
      <c r="B650" s="146" t="s">
        <v>823</v>
      </c>
      <c r="C650" s="108">
        <v>6000</v>
      </c>
      <c r="D650" s="109">
        <f t="shared" si="74"/>
        <v>6000</v>
      </c>
      <c r="E650" s="108">
        <v>0</v>
      </c>
      <c r="F650" s="110">
        <v>41660</v>
      </c>
      <c r="G650" s="105" t="s">
        <v>662</v>
      </c>
      <c r="H650" s="105" t="s">
        <v>608</v>
      </c>
      <c r="I650" s="108"/>
      <c r="J650" s="138"/>
      <c r="K650" s="138"/>
    </row>
    <row r="651" spans="1:11" s="1" customFormat="1" ht="64.5" customHeight="1" x14ac:dyDescent="0.25">
      <c r="A651" s="116">
        <v>387</v>
      </c>
      <c r="B651" s="134" t="s">
        <v>824</v>
      </c>
      <c r="C651" s="108">
        <v>4938.34</v>
      </c>
      <c r="D651" s="109">
        <f>C651-E651</f>
        <v>4938.34</v>
      </c>
      <c r="E651" s="108">
        <v>0</v>
      </c>
      <c r="F651" s="110">
        <v>41660</v>
      </c>
      <c r="G651" s="105" t="s">
        <v>662</v>
      </c>
      <c r="H651" s="105" t="s">
        <v>608</v>
      </c>
      <c r="I651" s="108"/>
      <c r="J651" s="138"/>
      <c r="K651" s="138"/>
    </row>
    <row r="652" spans="1:11" s="1" customFormat="1" ht="42" customHeight="1" x14ac:dyDescent="0.25">
      <c r="A652" s="116">
        <v>388</v>
      </c>
      <c r="B652" s="146" t="s">
        <v>526</v>
      </c>
      <c r="C652" s="108">
        <v>5000</v>
      </c>
      <c r="D652" s="109">
        <f t="shared" si="74"/>
        <v>5000</v>
      </c>
      <c r="E652" s="108">
        <v>0</v>
      </c>
      <c r="F652" s="110">
        <v>41787</v>
      </c>
      <c r="G652" s="105" t="s">
        <v>663</v>
      </c>
      <c r="H652" s="105" t="s">
        <v>608</v>
      </c>
      <c r="I652" s="108"/>
      <c r="J652" s="138"/>
      <c r="K652" s="138"/>
    </row>
    <row r="653" spans="1:11" s="1" customFormat="1" ht="77.25" customHeight="1" x14ac:dyDescent="0.25">
      <c r="A653" s="116">
        <v>389</v>
      </c>
      <c r="B653" s="134" t="s">
        <v>527</v>
      </c>
      <c r="C653" s="108">
        <v>575</v>
      </c>
      <c r="D653" s="109">
        <f t="shared" si="74"/>
        <v>575</v>
      </c>
      <c r="E653" s="108">
        <v>0</v>
      </c>
      <c r="F653" s="110">
        <v>41828</v>
      </c>
      <c r="G653" s="109" t="s">
        <v>667</v>
      </c>
      <c r="H653" s="105" t="s">
        <v>608</v>
      </c>
      <c r="I653" s="108"/>
      <c r="J653" s="138"/>
      <c r="K653" s="138"/>
    </row>
    <row r="654" spans="1:11" s="1" customFormat="1" ht="57" customHeight="1" x14ac:dyDescent="0.25">
      <c r="A654" s="116">
        <v>390</v>
      </c>
      <c r="B654" s="134" t="s">
        <v>671</v>
      </c>
      <c r="C654" s="113">
        <v>6634</v>
      </c>
      <c r="D654" s="113">
        <v>6634</v>
      </c>
      <c r="E654" s="113">
        <f>C654-D654</f>
        <v>0</v>
      </c>
      <c r="F654" s="110">
        <v>42037</v>
      </c>
      <c r="G654" s="105" t="s">
        <v>665</v>
      </c>
      <c r="H654" s="105" t="s">
        <v>608</v>
      </c>
      <c r="I654" s="108"/>
      <c r="J654" s="138"/>
      <c r="K654" s="138"/>
    </row>
    <row r="655" spans="1:11" s="1" customFormat="1" ht="60" customHeight="1" x14ac:dyDescent="0.25">
      <c r="A655" s="116">
        <v>391</v>
      </c>
      <c r="B655" s="134" t="s">
        <v>596</v>
      </c>
      <c r="C655" s="113">
        <v>2745</v>
      </c>
      <c r="D655" s="113">
        <v>2745</v>
      </c>
      <c r="E655" s="113">
        <f>C655-D655</f>
        <v>0</v>
      </c>
      <c r="F655" s="110">
        <v>42037</v>
      </c>
      <c r="G655" s="105" t="s">
        <v>669</v>
      </c>
      <c r="H655" s="105" t="s">
        <v>608</v>
      </c>
      <c r="I655" s="108"/>
      <c r="J655" s="138"/>
      <c r="K655" s="138"/>
    </row>
    <row r="656" spans="1:11" s="1" customFormat="1" ht="43.5" customHeight="1" x14ac:dyDescent="0.25">
      <c r="A656" s="116">
        <v>392</v>
      </c>
      <c r="B656" s="134" t="s">
        <v>1391</v>
      </c>
      <c r="C656" s="113">
        <v>6870</v>
      </c>
      <c r="D656" s="113">
        <v>6870</v>
      </c>
      <c r="E656" s="113">
        <f t="shared" ref="E656:E670" si="75">C656-D656</f>
        <v>0</v>
      </c>
      <c r="F656" s="110">
        <v>42275</v>
      </c>
      <c r="G656" s="105" t="s">
        <v>664</v>
      </c>
      <c r="H656" s="105" t="s">
        <v>608</v>
      </c>
      <c r="I656" s="108"/>
      <c r="J656" s="138"/>
      <c r="K656" s="138"/>
    </row>
    <row r="657" spans="1:11" s="1" customFormat="1" ht="43.5" customHeight="1" x14ac:dyDescent="0.25">
      <c r="A657" s="116">
        <v>393</v>
      </c>
      <c r="B657" s="134" t="s">
        <v>592</v>
      </c>
      <c r="C657" s="113">
        <v>766.67</v>
      </c>
      <c r="D657" s="113">
        <v>766.67</v>
      </c>
      <c r="E657" s="106">
        <f t="shared" si="75"/>
        <v>0</v>
      </c>
      <c r="F657" s="110">
        <v>42275</v>
      </c>
      <c r="G657" s="105" t="s">
        <v>664</v>
      </c>
      <c r="H657" s="105" t="s">
        <v>608</v>
      </c>
      <c r="I657" s="108"/>
      <c r="J657" s="138"/>
      <c r="K657" s="138"/>
    </row>
    <row r="658" spans="1:11" s="1" customFormat="1" ht="42.75" customHeight="1" x14ac:dyDescent="0.25">
      <c r="A658" s="116">
        <v>394</v>
      </c>
      <c r="B658" s="134" t="s">
        <v>593</v>
      </c>
      <c r="C658" s="113">
        <v>766.67</v>
      </c>
      <c r="D658" s="113">
        <v>766.67</v>
      </c>
      <c r="E658" s="106">
        <f t="shared" si="75"/>
        <v>0</v>
      </c>
      <c r="F658" s="110">
        <v>42275</v>
      </c>
      <c r="G658" s="105" t="s">
        <v>664</v>
      </c>
      <c r="H658" s="105" t="s">
        <v>608</v>
      </c>
      <c r="I658" s="108"/>
      <c r="J658" s="138"/>
      <c r="K658" s="138"/>
    </row>
    <row r="659" spans="1:11" s="1" customFormat="1" ht="36.75" customHeight="1" x14ac:dyDescent="0.25">
      <c r="A659" s="116">
        <v>395</v>
      </c>
      <c r="B659" s="134" t="s">
        <v>594</v>
      </c>
      <c r="C659" s="113">
        <v>766.67</v>
      </c>
      <c r="D659" s="113">
        <v>766.67</v>
      </c>
      <c r="E659" s="106">
        <f t="shared" si="75"/>
        <v>0</v>
      </c>
      <c r="F659" s="110">
        <v>42275</v>
      </c>
      <c r="G659" s="105" t="s">
        <v>664</v>
      </c>
      <c r="H659" s="105" t="s">
        <v>608</v>
      </c>
      <c r="I659" s="108"/>
      <c r="J659" s="138"/>
      <c r="K659" s="138"/>
    </row>
    <row r="660" spans="1:11" s="1" customFormat="1" ht="40.5" customHeight="1" x14ac:dyDescent="0.25">
      <c r="A660" s="116">
        <v>396</v>
      </c>
      <c r="B660" s="134" t="s">
        <v>595</v>
      </c>
      <c r="C660" s="113">
        <v>766.67</v>
      </c>
      <c r="D660" s="113">
        <v>766.67</v>
      </c>
      <c r="E660" s="106">
        <f t="shared" si="75"/>
        <v>0</v>
      </c>
      <c r="F660" s="110">
        <v>42275</v>
      </c>
      <c r="G660" s="105" t="s">
        <v>664</v>
      </c>
      <c r="H660" s="105" t="s">
        <v>608</v>
      </c>
      <c r="I660" s="108"/>
      <c r="J660" s="138"/>
      <c r="K660" s="138"/>
    </row>
    <row r="661" spans="1:11" s="1" customFormat="1" ht="41.25" customHeight="1" x14ac:dyDescent="0.25">
      <c r="A661" s="116">
        <v>397</v>
      </c>
      <c r="B661" s="134" t="s">
        <v>819</v>
      </c>
      <c r="C661" s="113">
        <v>2835</v>
      </c>
      <c r="D661" s="113">
        <v>2835</v>
      </c>
      <c r="E661" s="113">
        <f t="shared" si="75"/>
        <v>0</v>
      </c>
      <c r="F661" s="110">
        <v>42545</v>
      </c>
      <c r="G661" s="105" t="s">
        <v>820</v>
      </c>
      <c r="H661" s="105" t="s">
        <v>608</v>
      </c>
      <c r="I661" s="108"/>
      <c r="J661" s="138"/>
      <c r="K661" s="138"/>
    </row>
    <row r="662" spans="1:11" s="1" customFormat="1" ht="40.5" customHeight="1" x14ac:dyDescent="0.25">
      <c r="A662" s="116">
        <v>398</v>
      </c>
      <c r="B662" s="134" t="s">
        <v>825</v>
      </c>
      <c r="C662" s="113">
        <v>7000</v>
      </c>
      <c r="D662" s="113">
        <v>7000</v>
      </c>
      <c r="E662" s="113">
        <f t="shared" si="75"/>
        <v>0</v>
      </c>
      <c r="F662" s="110">
        <v>42545</v>
      </c>
      <c r="G662" s="105" t="s">
        <v>822</v>
      </c>
      <c r="H662" s="105" t="s">
        <v>608</v>
      </c>
      <c r="I662" s="108"/>
      <c r="J662" s="138"/>
      <c r="K662" s="138"/>
    </row>
    <row r="663" spans="1:11" s="1" customFormat="1" ht="64.5" customHeight="1" x14ac:dyDescent="0.25">
      <c r="A663" s="116">
        <v>399</v>
      </c>
      <c r="B663" s="134" t="s">
        <v>915</v>
      </c>
      <c r="C663" s="113">
        <v>7780</v>
      </c>
      <c r="D663" s="113">
        <v>7780</v>
      </c>
      <c r="E663" s="113">
        <f t="shared" si="75"/>
        <v>0</v>
      </c>
      <c r="F663" s="110">
        <v>42776</v>
      </c>
      <c r="G663" s="105" t="s">
        <v>913</v>
      </c>
      <c r="H663" s="105" t="s">
        <v>608</v>
      </c>
      <c r="I663" s="108"/>
      <c r="J663" s="138"/>
      <c r="K663" s="138"/>
    </row>
    <row r="664" spans="1:11" s="1" customFormat="1" ht="64.5" customHeight="1" x14ac:dyDescent="0.25">
      <c r="A664" s="116">
        <v>400</v>
      </c>
      <c r="B664" s="134" t="s">
        <v>916</v>
      </c>
      <c r="C664" s="113">
        <v>2363</v>
      </c>
      <c r="D664" s="113">
        <v>2363</v>
      </c>
      <c r="E664" s="113">
        <f t="shared" si="75"/>
        <v>0</v>
      </c>
      <c r="F664" s="110">
        <v>43084</v>
      </c>
      <c r="G664" s="105" t="s">
        <v>914</v>
      </c>
      <c r="H664" s="105" t="s">
        <v>608</v>
      </c>
      <c r="I664" s="108"/>
      <c r="J664" s="138"/>
      <c r="K664" s="138"/>
    </row>
    <row r="665" spans="1:11" s="1" customFormat="1" ht="64.5" customHeight="1" x14ac:dyDescent="0.25">
      <c r="A665" s="116">
        <v>401</v>
      </c>
      <c r="B665" s="134" t="s">
        <v>1005</v>
      </c>
      <c r="C665" s="113">
        <v>2488</v>
      </c>
      <c r="D665" s="113">
        <v>2488</v>
      </c>
      <c r="E665" s="113">
        <f t="shared" si="75"/>
        <v>0</v>
      </c>
      <c r="F665" s="110">
        <v>43179</v>
      </c>
      <c r="G665" s="105" t="s">
        <v>1001</v>
      </c>
      <c r="H665" s="105" t="s">
        <v>608</v>
      </c>
      <c r="I665" s="108"/>
      <c r="J665" s="138"/>
      <c r="K665" s="138"/>
    </row>
    <row r="666" spans="1:11" s="1" customFormat="1" ht="64.5" customHeight="1" x14ac:dyDescent="0.25">
      <c r="A666" s="116">
        <v>402</v>
      </c>
      <c r="B666" s="134" t="s">
        <v>1006</v>
      </c>
      <c r="C666" s="113">
        <v>15783</v>
      </c>
      <c r="D666" s="113">
        <v>15783</v>
      </c>
      <c r="E666" s="113">
        <f t="shared" si="75"/>
        <v>0</v>
      </c>
      <c r="F666" s="110">
        <v>43417</v>
      </c>
      <c r="G666" s="105" t="s">
        <v>1003</v>
      </c>
      <c r="H666" s="105" t="s">
        <v>608</v>
      </c>
      <c r="I666" s="108"/>
      <c r="J666" s="138"/>
      <c r="K666" s="138"/>
    </row>
    <row r="667" spans="1:11" s="1" customFormat="1" ht="64.5" customHeight="1" x14ac:dyDescent="0.25">
      <c r="A667" s="116">
        <v>403</v>
      </c>
      <c r="B667" s="134" t="s">
        <v>1027</v>
      </c>
      <c r="C667" s="113">
        <v>7870</v>
      </c>
      <c r="D667" s="113">
        <v>7870</v>
      </c>
      <c r="E667" s="113">
        <f t="shared" si="75"/>
        <v>0</v>
      </c>
      <c r="F667" s="110">
        <v>43523</v>
      </c>
      <c r="G667" s="105" t="s">
        <v>1104</v>
      </c>
      <c r="H667" s="105" t="s">
        <v>608</v>
      </c>
      <c r="I667" s="108"/>
      <c r="J667" s="138"/>
      <c r="K667" s="138"/>
    </row>
    <row r="668" spans="1:11" s="1" customFormat="1" ht="64.5" customHeight="1" x14ac:dyDescent="0.25">
      <c r="A668" s="116">
        <v>404</v>
      </c>
      <c r="B668" s="134" t="s">
        <v>1028</v>
      </c>
      <c r="C668" s="113">
        <v>1560.24</v>
      </c>
      <c r="D668" s="113">
        <v>1560.24</v>
      </c>
      <c r="E668" s="113">
        <f t="shared" si="75"/>
        <v>0</v>
      </c>
      <c r="F668" s="110">
        <v>43552</v>
      </c>
      <c r="G668" s="105" t="s">
        <v>1105</v>
      </c>
      <c r="H668" s="105" t="s">
        <v>608</v>
      </c>
      <c r="I668" s="108"/>
      <c r="J668" s="138"/>
      <c r="K668" s="138"/>
    </row>
    <row r="669" spans="1:11" s="1" customFormat="1" ht="64.5" customHeight="1" x14ac:dyDescent="0.25">
      <c r="A669" s="116">
        <v>405</v>
      </c>
      <c r="B669" s="134" t="s">
        <v>1110</v>
      </c>
      <c r="C669" s="113">
        <v>960.55</v>
      </c>
      <c r="D669" s="113">
        <v>960.55</v>
      </c>
      <c r="E669" s="113">
        <f t="shared" si="75"/>
        <v>0</v>
      </c>
      <c r="F669" s="110">
        <v>43830</v>
      </c>
      <c r="G669" s="105" t="s">
        <v>1107</v>
      </c>
      <c r="H669" s="105" t="s">
        <v>608</v>
      </c>
      <c r="I669" s="108"/>
      <c r="J669" s="138"/>
      <c r="K669" s="138"/>
    </row>
    <row r="670" spans="1:11" s="1" customFormat="1" ht="64.5" customHeight="1" x14ac:dyDescent="0.25">
      <c r="A670" s="116">
        <v>406</v>
      </c>
      <c r="B670" s="134" t="s">
        <v>1111</v>
      </c>
      <c r="C670" s="113">
        <v>850</v>
      </c>
      <c r="D670" s="113">
        <v>850</v>
      </c>
      <c r="E670" s="113">
        <f t="shared" si="75"/>
        <v>0</v>
      </c>
      <c r="F670" s="110">
        <v>43830</v>
      </c>
      <c r="G670" s="105" t="s">
        <v>1107</v>
      </c>
      <c r="H670" s="105" t="s">
        <v>608</v>
      </c>
      <c r="I670" s="108"/>
      <c r="J670" s="138"/>
      <c r="K670" s="138"/>
    </row>
    <row r="671" spans="1:11" s="1" customFormat="1" ht="64.5" customHeight="1" x14ac:dyDescent="0.25">
      <c r="A671" s="116">
        <v>407</v>
      </c>
      <c r="B671" s="134" t="s">
        <v>1112</v>
      </c>
      <c r="C671" s="113">
        <v>8843.4</v>
      </c>
      <c r="D671" s="113">
        <v>8843.4</v>
      </c>
      <c r="E671" s="113">
        <f>C671-D671</f>
        <v>0</v>
      </c>
      <c r="F671" s="110">
        <v>43830</v>
      </c>
      <c r="G671" s="105" t="s">
        <v>1107</v>
      </c>
      <c r="H671" s="105" t="s">
        <v>608</v>
      </c>
      <c r="I671" s="108"/>
      <c r="J671" s="138"/>
      <c r="K671" s="138"/>
    </row>
    <row r="672" spans="1:11" s="1" customFormat="1" ht="64.5" customHeight="1" x14ac:dyDescent="0.25">
      <c r="A672" s="116">
        <v>408</v>
      </c>
      <c r="B672" s="134" t="s">
        <v>1226</v>
      </c>
      <c r="C672" s="113">
        <v>7062</v>
      </c>
      <c r="D672" s="109">
        <f t="shared" ref="D672" si="76">C672-E672</f>
        <v>7062</v>
      </c>
      <c r="E672" s="113">
        <v>0</v>
      </c>
      <c r="F672" s="110">
        <v>43948</v>
      </c>
      <c r="G672" s="105" t="s">
        <v>1225</v>
      </c>
      <c r="H672" s="105" t="s">
        <v>608</v>
      </c>
      <c r="I672" s="108"/>
      <c r="J672" s="138"/>
      <c r="K672" s="138"/>
    </row>
    <row r="673" spans="1:11" s="1" customFormat="1" ht="64.5" customHeight="1" x14ac:dyDescent="0.25">
      <c r="A673" s="116">
        <v>409</v>
      </c>
      <c r="B673" s="134" t="s">
        <v>1392</v>
      </c>
      <c r="C673" s="113">
        <v>4919.45</v>
      </c>
      <c r="D673" s="113">
        <v>4919.45</v>
      </c>
      <c r="E673" s="113">
        <f t="shared" ref="E673:E679" si="77">C673-D673</f>
        <v>0</v>
      </c>
      <c r="F673" s="110">
        <v>44551</v>
      </c>
      <c r="G673" s="105" t="s">
        <v>1387</v>
      </c>
      <c r="H673" s="105" t="s">
        <v>608</v>
      </c>
      <c r="I673" s="108"/>
      <c r="J673" s="138"/>
      <c r="K673" s="138"/>
    </row>
    <row r="674" spans="1:11" s="1" customFormat="1" ht="64.5" customHeight="1" x14ac:dyDescent="0.25">
      <c r="A674" s="116">
        <v>410</v>
      </c>
      <c r="B674" s="134" t="s">
        <v>1393</v>
      </c>
      <c r="C674" s="113">
        <v>808</v>
      </c>
      <c r="D674" s="113">
        <v>808</v>
      </c>
      <c r="E674" s="113">
        <f t="shared" si="77"/>
        <v>0</v>
      </c>
      <c r="F674" s="110">
        <v>44560</v>
      </c>
      <c r="G674" s="105" t="s">
        <v>1389</v>
      </c>
      <c r="H674" s="105" t="s">
        <v>608</v>
      </c>
      <c r="I674" s="108"/>
      <c r="J674" s="138"/>
      <c r="K674" s="138"/>
    </row>
    <row r="675" spans="1:11" s="1" customFormat="1" ht="48.75" x14ac:dyDescent="0.25">
      <c r="A675" s="116">
        <v>411</v>
      </c>
      <c r="B675" s="134" t="s">
        <v>1390</v>
      </c>
      <c r="C675" s="113">
        <v>3398.26</v>
      </c>
      <c r="D675" s="113">
        <v>3398.26</v>
      </c>
      <c r="E675" s="113">
        <f t="shared" si="77"/>
        <v>0</v>
      </c>
      <c r="F675" s="110">
        <v>44560</v>
      </c>
      <c r="G675" s="105" t="s">
        <v>1389</v>
      </c>
      <c r="H675" s="105" t="s">
        <v>608</v>
      </c>
      <c r="I675" s="108"/>
      <c r="J675" s="138"/>
      <c r="K675" s="138"/>
    </row>
    <row r="676" spans="1:11" s="1" customFormat="1" ht="48.75" x14ac:dyDescent="0.25">
      <c r="A676" s="116">
        <v>412</v>
      </c>
      <c r="B676" s="134" t="s">
        <v>1468</v>
      </c>
      <c r="C676" s="113">
        <v>6982</v>
      </c>
      <c r="D676" s="113">
        <v>6982</v>
      </c>
      <c r="E676" s="113">
        <f t="shared" si="77"/>
        <v>0</v>
      </c>
      <c r="F676" s="110">
        <v>44631</v>
      </c>
      <c r="G676" s="105" t="s">
        <v>1464</v>
      </c>
      <c r="H676" s="105" t="s">
        <v>608</v>
      </c>
      <c r="I676" s="108"/>
      <c r="J676" s="138"/>
      <c r="K676" s="138"/>
    </row>
    <row r="677" spans="1:11" s="1" customFormat="1" ht="48.75" x14ac:dyDescent="0.25">
      <c r="A677" s="116">
        <v>413</v>
      </c>
      <c r="B677" s="134" t="s">
        <v>1469</v>
      </c>
      <c r="C677" s="113">
        <v>5005.57</v>
      </c>
      <c r="D677" s="113">
        <v>5005.57</v>
      </c>
      <c r="E677" s="113">
        <f t="shared" ref="E677:E678" si="78">C677-D677</f>
        <v>0</v>
      </c>
      <c r="F677" s="110">
        <v>44693</v>
      </c>
      <c r="G677" s="105" t="s">
        <v>1466</v>
      </c>
      <c r="H677" s="105" t="s">
        <v>608</v>
      </c>
      <c r="I677" s="108"/>
      <c r="J677" s="138"/>
      <c r="K677" s="138"/>
    </row>
    <row r="678" spans="1:11" s="1" customFormat="1" ht="48.75" x14ac:dyDescent="0.25">
      <c r="A678" s="116">
        <v>414</v>
      </c>
      <c r="B678" s="134" t="s">
        <v>1510</v>
      </c>
      <c r="C678" s="113">
        <v>23400</v>
      </c>
      <c r="D678" s="113">
        <v>23400</v>
      </c>
      <c r="E678" s="113">
        <f t="shared" si="78"/>
        <v>0</v>
      </c>
      <c r="F678" s="110">
        <v>45288</v>
      </c>
      <c r="G678" s="105" t="s">
        <v>1505</v>
      </c>
      <c r="H678" s="105" t="s">
        <v>608</v>
      </c>
      <c r="I678" s="108"/>
      <c r="J678" s="138"/>
      <c r="K678" s="138"/>
    </row>
    <row r="679" spans="1:11" s="1" customFormat="1" ht="48.75" x14ac:dyDescent="0.25">
      <c r="A679" s="116">
        <v>415</v>
      </c>
      <c r="B679" s="134" t="s">
        <v>1506</v>
      </c>
      <c r="C679" s="113">
        <v>65008</v>
      </c>
      <c r="D679" s="113">
        <v>65008</v>
      </c>
      <c r="E679" s="113">
        <f t="shared" si="77"/>
        <v>0</v>
      </c>
      <c r="F679" s="110">
        <v>45288</v>
      </c>
      <c r="G679" s="105" t="s">
        <v>1505</v>
      </c>
      <c r="H679" s="105" t="s">
        <v>608</v>
      </c>
      <c r="I679" s="108"/>
      <c r="J679" s="138"/>
      <c r="K679" s="138"/>
    </row>
    <row r="680" spans="1:11" s="1" customFormat="1" ht="15.75" x14ac:dyDescent="0.25">
      <c r="A680" s="116"/>
      <c r="B680" s="139" t="s">
        <v>1007</v>
      </c>
      <c r="C680" s="139">
        <f>SUM(C644:C679)</f>
        <v>237232.16</v>
      </c>
      <c r="D680" s="139">
        <f>SUM(D644:D679)</f>
        <v>237232.16</v>
      </c>
      <c r="E680" s="139">
        <f>SUM(E644:E679)</f>
        <v>0</v>
      </c>
      <c r="F680" s="130"/>
      <c r="G680" s="108"/>
      <c r="H680" s="108"/>
      <c r="I680" s="108"/>
      <c r="J680" s="138"/>
      <c r="K680" s="138"/>
    </row>
    <row r="681" spans="1:11" s="1" customFormat="1" ht="15.75" x14ac:dyDescent="0.25">
      <c r="A681" s="116"/>
      <c r="B681" s="367" t="s">
        <v>160</v>
      </c>
      <c r="C681" s="386"/>
      <c r="D681" s="386"/>
      <c r="E681" s="386"/>
      <c r="F681" s="386"/>
      <c r="G681" s="386"/>
      <c r="H681" s="386"/>
      <c r="I681" s="387"/>
      <c r="J681" s="138"/>
      <c r="K681" s="138"/>
    </row>
    <row r="682" spans="1:11" s="1" customFormat="1" ht="48.75" x14ac:dyDescent="0.25">
      <c r="A682" s="116">
        <v>416</v>
      </c>
      <c r="B682" s="108" t="s">
        <v>161</v>
      </c>
      <c r="C682" s="108">
        <v>4747.67</v>
      </c>
      <c r="D682" s="109">
        <f t="shared" ref="D682:D688" si="79">C682-E682</f>
        <v>4747.67</v>
      </c>
      <c r="E682" s="108">
        <v>0</v>
      </c>
      <c r="F682" s="110">
        <v>40619</v>
      </c>
      <c r="G682" s="108" t="s">
        <v>657</v>
      </c>
      <c r="H682" s="105" t="s">
        <v>608</v>
      </c>
      <c r="I682" s="108"/>
      <c r="J682" s="138"/>
      <c r="K682" s="138"/>
    </row>
    <row r="683" spans="1:11" s="1" customFormat="1" ht="72.75" x14ac:dyDescent="0.25">
      <c r="A683" s="116">
        <v>417</v>
      </c>
      <c r="B683" s="108" t="s">
        <v>1227</v>
      </c>
      <c r="C683" s="108">
        <v>6203.28</v>
      </c>
      <c r="D683" s="109">
        <f t="shared" si="79"/>
        <v>6203.28</v>
      </c>
      <c r="E683" s="108">
        <v>0</v>
      </c>
      <c r="F683" s="110">
        <v>40987</v>
      </c>
      <c r="G683" s="109" t="s">
        <v>658</v>
      </c>
      <c r="H683" s="105" t="s">
        <v>608</v>
      </c>
      <c r="I683" s="108"/>
      <c r="J683" s="138"/>
      <c r="K683" s="138"/>
    </row>
    <row r="684" spans="1:11" s="1" customFormat="1" ht="72.75" x14ac:dyDescent="0.25">
      <c r="A684" s="116">
        <v>418</v>
      </c>
      <c r="B684" s="108" t="s">
        <v>1228</v>
      </c>
      <c r="C684" s="108">
        <v>4752</v>
      </c>
      <c r="D684" s="109">
        <f t="shared" si="79"/>
        <v>4752</v>
      </c>
      <c r="E684" s="108">
        <v>0</v>
      </c>
      <c r="F684" s="110">
        <v>41270</v>
      </c>
      <c r="G684" s="109" t="s">
        <v>659</v>
      </c>
      <c r="H684" s="105" t="s">
        <v>608</v>
      </c>
      <c r="I684" s="108"/>
      <c r="J684" s="138"/>
      <c r="K684" s="138"/>
    </row>
    <row r="685" spans="1:11" s="1" customFormat="1" ht="48.75" x14ac:dyDescent="0.25">
      <c r="A685" s="116">
        <v>419</v>
      </c>
      <c r="B685" s="108" t="s">
        <v>144</v>
      </c>
      <c r="C685" s="108">
        <v>2816</v>
      </c>
      <c r="D685" s="109">
        <f t="shared" si="79"/>
        <v>2816</v>
      </c>
      <c r="E685" s="108">
        <v>0</v>
      </c>
      <c r="F685" s="110">
        <v>41270</v>
      </c>
      <c r="G685" s="109" t="s">
        <v>670</v>
      </c>
      <c r="H685" s="105" t="s">
        <v>608</v>
      </c>
      <c r="I685" s="108"/>
      <c r="J685" s="138"/>
      <c r="K685" s="138"/>
    </row>
    <row r="686" spans="1:11" s="1" customFormat="1" ht="72.75" x14ac:dyDescent="0.25">
      <c r="A686" s="116">
        <v>420</v>
      </c>
      <c r="B686" s="108" t="s">
        <v>253</v>
      </c>
      <c r="C686" s="108">
        <v>2350</v>
      </c>
      <c r="D686" s="109">
        <f t="shared" si="79"/>
        <v>2350</v>
      </c>
      <c r="E686" s="108">
        <v>0</v>
      </c>
      <c r="F686" s="110">
        <v>41460</v>
      </c>
      <c r="G686" s="109" t="s">
        <v>661</v>
      </c>
      <c r="H686" s="105" t="s">
        <v>608</v>
      </c>
      <c r="I686" s="108"/>
      <c r="J686" s="138"/>
      <c r="K686" s="138"/>
    </row>
    <row r="687" spans="1:11" s="1" customFormat="1" ht="72.75" x14ac:dyDescent="0.25">
      <c r="A687" s="116">
        <v>421</v>
      </c>
      <c r="B687" s="108" t="s">
        <v>254</v>
      </c>
      <c r="C687" s="108">
        <v>1978</v>
      </c>
      <c r="D687" s="109">
        <f t="shared" si="79"/>
        <v>1978</v>
      </c>
      <c r="E687" s="108">
        <v>0</v>
      </c>
      <c r="F687" s="110">
        <v>41460</v>
      </c>
      <c r="G687" s="109" t="s">
        <v>661</v>
      </c>
      <c r="H687" s="105" t="s">
        <v>608</v>
      </c>
      <c r="I687" s="108"/>
      <c r="J687" s="138"/>
      <c r="K687" s="138"/>
    </row>
    <row r="688" spans="1:11" s="1" customFormat="1" ht="48.75" x14ac:dyDescent="0.25">
      <c r="A688" s="116">
        <v>422</v>
      </c>
      <c r="B688" s="134" t="s">
        <v>826</v>
      </c>
      <c r="C688" s="108">
        <v>6000</v>
      </c>
      <c r="D688" s="109">
        <f t="shared" si="79"/>
        <v>6000</v>
      </c>
      <c r="E688" s="108">
        <v>0</v>
      </c>
      <c r="F688" s="110">
        <v>41660</v>
      </c>
      <c r="G688" s="105" t="s">
        <v>662</v>
      </c>
      <c r="H688" s="105" t="s">
        <v>608</v>
      </c>
      <c r="I688" s="108"/>
      <c r="J688" s="138"/>
      <c r="K688" s="138"/>
    </row>
    <row r="689" spans="1:11" s="1" customFormat="1" ht="48.75" x14ac:dyDescent="0.25">
      <c r="A689" s="116">
        <v>423</v>
      </c>
      <c r="B689" s="146" t="s">
        <v>829</v>
      </c>
      <c r="C689" s="108">
        <v>3488.34</v>
      </c>
      <c r="D689" s="109">
        <f>C689-E689</f>
        <v>3488.34</v>
      </c>
      <c r="E689" s="108">
        <v>0</v>
      </c>
      <c r="F689" s="110">
        <v>41660</v>
      </c>
      <c r="G689" s="105" t="s">
        <v>662</v>
      </c>
      <c r="H689" s="105" t="s">
        <v>608</v>
      </c>
      <c r="I689" s="108"/>
      <c r="J689" s="138"/>
      <c r="K689" s="138"/>
    </row>
    <row r="690" spans="1:11" s="1" customFormat="1" ht="48.75" x14ac:dyDescent="0.25">
      <c r="A690" s="116">
        <v>424</v>
      </c>
      <c r="B690" s="134" t="s">
        <v>1229</v>
      </c>
      <c r="C690" s="108">
        <v>4693</v>
      </c>
      <c r="D690" s="109">
        <f>C690-E690</f>
        <v>4693</v>
      </c>
      <c r="E690" s="108">
        <v>0</v>
      </c>
      <c r="F690" s="110">
        <v>41787</v>
      </c>
      <c r="G690" s="105" t="s">
        <v>663</v>
      </c>
      <c r="H690" s="105" t="s">
        <v>608</v>
      </c>
      <c r="I690" s="108"/>
      <c r="J690" s="138"/>
      <c r="K690" s="138"/>
    </row>
    <row r="691" spans="1:11" s="1" customFormat="1" ht="72.75" x14ac:dyDescent="0.25">
      <c r="A691" s="116">
        <v>425</v>
      </c>
      <c r="B691" s="146" t="s">
        <v>830</v>
      </c>
      <c r="C691" s="108">
        <v>790</v>
      </c>
      <c r="D691" s="109">
        <f t="shared" ref="D691" si="80">C691-E691</f>
        <v>790</v>
      </c>
      <c r="E691" s="108">
        <v>0</v>
      </c>
      <c r="F691" s="110">
        <v>41828</v>
      </c>
      <c r="G691" s="109" t="s">
        <v>667</v>
      </c>
      <c r="H691" s="105" t="s">
        <v>608</v>
      </c>
      <c r="I691" s="108"/>
      <c r="J691" s="138"/>
      <c r="K691" s="138"/>
    </row>
    <row r="692" spans="1:11" s="1" customFormat="1" ht="48.75" x14ac:dyDescent="0.25">
      <c r="A692" s="116">
        <v>426</v>
      </c>
      <c r="B692" s="134" t="s">
        <v>831</v>
      </c>
      <c r="C692" s="113">
        <v>1920</v>
      </c>
      <c r="D692" s="113">
        <v>1920</v>
      </c>
      <c r="E692" s="113">
        <f>C692-D692</f>
        <v>0</v>
      </c>
      <c r="F692" s="110">
        <v>42037</v>
      </c>
      <c r="G692" s="105" t="s">
        <v>669</v>
      </c>
      <c r="H692" s="105" t="s">
        <v>608</v>
      </c>
      <c r="I692" s="108"/>
      <c r="J692" s="138"/>
      <c r="K692" s="138"/>
    </row>
    <row r="693" spans="1:11" s="1" customFormat="1" ht="48.75" x14ac:dyDescent="0.25">
      <c r="A693" s="116">
        <v>427</v>
      </c>
      <c r="B693" s="134" t="s">
        <v>828</v>
      </c>
      <c r="C693" s="113">
        <v>5746</v>
      </c>
      <c r="D693" s="113">
        <v>5746</v>
      </c>
      <c r="E693" s="113">
        <f>C693-D693</f>
        <v>0</v>
      </c>
      <c r="F693" s="110">
        <v>42037</v>
      </c>
      <c r="G693" s="105" t="s">
        <v>665</v>
      </c>
      <c r="H693" s="105" t="s">
        <v>608</v>
      </c>
      <c r="I693" s="108"/>
      <c r="J693" s="138"/>
      <c r="K693" s="138"/>
    </row>
    <row r="694" spans="1:11" s="1" customFormat="1" ht="48.75" x14ac:dyDescent="0.25">
      <c r="A694" s="116">
        <v>428</v>
      </c>
      <c r="B694" s="134" t="s">
        <v>827</v>
      </c>
      <c r="C694" s="113">
        <v>7154</v>
      </c>
      <c r="D694" s="113">
        <v>7154</v>
      </c>
      <c r="E694" s="113">
        <f t="shared" ref="E694:E708" si="81">C694-D694</f>
        <v>0</v>
      </c>
      <c r="F694" s="110">
        <v>42275</v>
      </c>
      <c r="G694" s="105" t="s">
        <v>664</v>
      </c>
      <c r="H694" s="105" t="s">
        <v>608</v>
      </c>
      <c r="I694" s="108"/>
      <c r="J694" s="138"/>
      <c r="K694" s="138"/>
    </row>
    <row r="695" spans="1:11" s="1" customFormat="1" ht="48.75" x14ac:dyDescent="0.25">
      <c r="A695" s="116">
        <v>429</v>
      </c>
      <c r="B695" s="134" t="s">
        <v>592</v>
      </c>
      <c r="C695" s="113">
        <v>766.67</v>
      </c>
      <c r="D695" s="113">
        <v>766.67</v>
      </c>
      <c r="E695" s="106">
        <f t="shared" si="81"/>
        <v>0</v>
      </c>
      <c r="F695" s="110">
        <v>42275</v>
      </c>
      <c r="G695" s="105" t="s">
        <v>664</v>
      </c>
      <c r="H695" s="105" t="s">
        <v>608</v>
      </c>
      <c r="I695" s="108"/>
      <c r="J695" s="138"/>
      <c r="K695" s="138"/>
    </row>
    <row r="696" spans="1:11" s="1" customFormat="1" ht="48.75" x14ac:dyDescent="0.25">
      <c r="A696" s="116">
        <v>430</v>
      </c>
      <c r="B696" s="134" t="s">
        <v>593</v>
      </c>
      <c r="C696" s="113">
        <v>766.67</v>
      </c>
      <c r="D696" s="113">
        <v>766.67</v>
      </c>
      <c r="E696" s="106">
        <f t="shared" si="81"/>
        <v>0</v>
      </c>
      <c r="F696" s="110">
        <v>42275</v>
      </c>
      <c r="G696" s="105" t="s">
        <v>664</v>
      </c>
      <c r="H696" s="105" t="s">
        <v>608</v>
      </c>
      <c r="I696" s="108"/>
      <c r="J696" s="138"/>
      <c r="K696" s="138"/>
    </row>
    <row r="697" spans="1:11" s="1" customFormat="1" ht="48.75" x14ac:dyDescent="0.25">
      <c r="A697" s="116">
        <v>431</v>
      </c>
      <c r="B697" s="134" t="s">
        <v>594</v>
      </c>
      <c r="C697" s="113">
        <v>766.67</v>
      </c>
      <c r="D697" s="113">
        <v>766.67</v>
      </c>
      <c r="E697" s="106">
        <f t="shared" si="81"/>
        <v>0</v>
      </c>
      <c r="F697" s="110">
        <v>42275</v>
      </c>
      <c r="G697" s="105" t="s">
        <v>664</v>
      </c>
      <c r="H697" s="105" t="s">
        <v>608</v>
      </c>
      <c r="I697" s="108"/>
      <c r="J697" s="138"/>
      <c r="K697" s="138"/>
    </row>
    <row r="698" spans="1:11" s="1" customFormat="1" ht="48.75" x14ac:dyDescent="0.25">
      <c r="A698" s="116">
        <v>432</v>
      </c>
      <c r="B698" s="134" t="s">
        <v>595</v>
      </c>
      <c r="C698" s="113">
        <v>766.67</v>
      </c>
      <c r="D698" s="113">
        <v>766.67</v>
      </c>
      <c r="E698" s="106">
        <f t="shared" si="81"/>
        <v>0</v>
      </c>
      <c r="F698" s="110">
        <v>42275</v>
      </c>
      <c r="G698" s="105" t="s">
        <v>664</v>
      </c>
      <c r="H698" s="105" t="s">
        <v>608</v>
      </c>
      <c r="I698" s="108"/>
      <c r="J698" s="138"/>
      <c r="K698" s="138"/>
    </row>
    <row r="699" spans="1:11" s="1" customFormat="1" ht="48.75" x14ac:dyDescent="0.25">
      <c r="A699" s="116">
        <v>433</v>
      </c>
      <c r="B699" s="134" t="s">
        <v>819</v>
      </c>
      <c r="C699" s="113">
        <v>2835</v>
      </c>
      <c r="D699" s="113">
        <v>2835</v>
      </c>
      <c r="E699" s="113">
        <f t="shared" si="81"/>
        <v>0</v>
      </c>
      <c r="F699" s="110">
        <v>42545</v>
      </c>
      <c r="G699" s="105" t="s">
        <v>820</v>
      </c>
      <c r="H699" s="105" t="s">
        <v>608</v>
      </c>
      <c r="I699" s="108"/>
      <c r="J699" s="138"/>
      <c r="K699" s="138"/>
    </row>
    <row r="700" spans="1:11" s="1" customFormat="1" ht="48.75" x14ac:dyDescent="0.25">
      <c r="A700" s="116">
        <v>434</v>
      </c>
      <c r="B700" s="134" t="s">
        <v>832</v>
      </c>
      <c r="C700" s="113">
        <v>5090</v>
      </c>
      <c r="D700" s="113">
        <v>5090</v>
      </c>
      <c r="E700" s="113">
        <f t="shared" si="81"/>
        <v>0</v>
      </c>
      <c r="F700" s="110">
        <v>42545</v>
      </c>
      <c r="G700" s="105" t="s">
        <v>822</v>
      </c>
      <c r="H700" s="105" t="s">
        <v>608</v>
      </c>
      <c r="I700" s="108"/>
      <c r="J700" s="138"/>
      <c r="K700" s="138"/>
    </row>
    <row r="701" spans="1:11" s="1" customFormat="1" ht="48.75" x14ac:dyDescent="0.25">
      <c r="A701" s="116">
        <v>435</v>
      </c>
      <c r="B701" s="134" t="s">
        <v>917</v>
      </c>
      <c r="C701" s="113">
        <v>5770</v>
      </c>
      <c r="D701" s="113">
        <v>5770</v>
      </c>
      <c r="E701" s="113">
        <f t="shared" si="81"/>
        <v>0</v>
      </c>
      <c r="F701" s="110">
        <v>42776</v>
      </c>
      <c r="G701" s="105" t="s">
        <v>913</v>
      </c>
      <c r="H701" s="105" t="s">
        <v>608</v>
      </c>
      <c r="I701" s="108"/>
      <c r="J701" s="138"/>
      <c r="K701" s="138"/>
    </row>
    <row r="702" spans="1:11" s="1" customFormat="1" ht="48.75" x14ac:dyDescent="0.25">
      <c r="A702" s="116">
        <v>436</v>
      </c>
      <c r="B702" s="134" t="s">
        <v>1230</v>
      </c>
      <c r="C702" s="113">
        <v>1301</v>
      </c>
      <c r="D702" s="113">
        <v>1301</v>
      </c>
      <c r="E702" s="113">
        <f t="shared" si="81"/>
        <v>0</v>
      </c>
      <c r="F702" s="110">
        <v>43084</v>
      </c>
      <c r="G702" s="105" t="s">
        <v>914</v>
      </c>
      <c r="H702" s="105" t="s">
        <v>608</v>
      </c>
      <c r="I702" s="108"/>
      <c r="J702" s="138"/>
      <c r="K702" s="138"/>
    </row>
    <row r="703" spans="1:11" s="1" customFormat="1" ht="48.75" x14ac:dyDescent="0.25">
      <c r="A703" s="116">
        <v>437</v>
      </c>
      <c r="B703" s="134" t="s">
        <v>1008</v>
      </c>
      <c r="C703" s="113">
        <v>1500</v>
      </c>
      <c r="D703" s="113">
        <v>1500</v>
      </c>
      <c r="E703" s="113">
        <f t="shared" si="81"/>
        <v>0</v>
      </c>
      <c r="F703" s="110">
        <v>43180</v>
      </c>
      <c r="G703" s="105" t="s">
        <v>1001</v>
      </c>
      <c r="H703" s="105" t="s">
        <v>608</v>
      </c>
      <c r="I703" s="108"/>
      <c r="J703" s="138"/>
      <c r="K703" s="138"/>
    </row>
    <row r="704" spans="1:11" ht="41.25" customHeight="1" x14ac:dyDescent="0.25">
      <c r="A704" s="116">
        <v>438</v>
      </c>
      <c r="B704" s="134" t="s">
        <v>1009</v>
      </c>
      <c r="C704" s="113">
        <v>15944.8</v>
      </c>
      <c r="D704" s="113">
        <v>15944.8</v>
      </c>
      <c r="E704" s="113">
        <f t="shared" si="81"/>
        <v>0</v>
      </c>
      <c r="F704" s="110">
        <v>43417</v>
      </c>
      <c r="G704" s="105" t="s">
        <v>1003</v>
      </c>
      <c r="H704" s="105" t="s">
        <v>608</v>
      </c>
      <c r="I704" s="108"/>
      <c r="J704" s="138"/>
      <c r="K704" s="138"/>
    </row>
    <row r="705" spans="1:11" s="2" customFormat="1" ht="42.6" customHeight="1" x14ac:dyDescent="0.25">
      <c r="A705" s="116">
        <v>439</v>
      </c>
      <c r="B705" s="134" t="s">
        <v>1113</v>
      </c>
      <c r="C705" s="113">
        <v>6146</v>
      </c>
      <c r="D705" s="113">
        <v>6146</v>
      </c>
      <c r="E705" s="113">
        <f t="shared" si="81"/>
        <v>0</v>
      </c>
      <c r="F705" s="110">
        <v>43523</v>
      </c>
      <c r="G705" s="105" t="s">
        <v>1104</v>
      </c>
      <c r="H705" s="105" t="s">
        <v>608</v>
      </c>
      <c r="I705" s="108"/>
      <c r="J705" s="138"/>
      <c r="K705" s="138"/>
    </row>
    <row r="706" spans="1:11" s="2" customFormat="1" ht="42.6" customHeight="1" x14ac:dyDescent="0.25">
      <c r="A706" s="116">
        <v>440</v>
      </c>
      <c r="B706" s="134" t="s">
        <v>1028</v>
      </c>
      <c r="C706" s="113">
        <v>1560.24</v>
      </c>
      <c r="D706" s="113">
        <v>1560.24</v>
      </c>
      <c r="E706" s="113">
        <f t="shared" si="81"/>
        <v>0</v>
      </c>
      <c r="F706" s="110">
        <v>43552</v>
      </c>
      <c r="G706" s="105" t="s">
        <v>1105</v>
      </c>
      <c r="H706" s="105" t="s">
        <v>608</v>
      </c>
      <c r="I706" s="108"/>
      <c r="J706" s="138"/>
      <c r="K706" s="138"/>
    </row>
    <row r="707" spans="1:11" s="2" customFormat="1" ht="42.6" customHeight="1" x14ac:dyDescent="0.25">
      <c r="A707" s="116">
        <v>441</v>
      </c>
      <c r="B707" s="134" t="s">
        <v>1114</v>
      </c>
      <c r="C707" s="113">
        <v>1180.55</v>
      </c>
      <c r="D707" s="113">
        <v>1180.55</v>
      </c>
      <c r="E707" s="113">
        <f t="shared" si="81"/>
        <v>0</v>
      </c>
      <c r="F707" s="110">
        <v>43830</v>
      </c>
      <c r="G707" s="105" t="s">
        <v>1107</v>
      </c>
      <c r="H707" s="105" t="s">
        <v>608</v>
      </c>
      <c r="I707" s="108"/>
      <c r="J707" s="138"/>
      <c r="K707" s="138"/>
    </row>
    <row r="708" spans="1:11" s="2" customFormat="1" ht="42.6" customHeight="1" x14ac:dyDescent="0.25">
      <c r="A708" s="116">
        <v>442</v>
      </c>
      <c r="B708" s="134" t="s">
        <v>1115</v>
      </c>
      <c r="C708" s="113">
        <v>1588</v>
      </c>
      <c r="D708" s="113">
        <v>1588</v>
      </c>
      <c r="E708" s="113">
        <f t="shared" si="81"/>
        <v>0</v>
      </c>
      <c r="F708" s="110">
        <v>43830</v>
      </c>
      <c r="G708" s="105" t="s">
        <v>1107</v>
      </c>
      <c r="H708" s="105" t="s">
        <v>608</v>
      </c>
      <c r="I708" s="108"/>
      <c r="J708" s="138"/>
      <c r="K708" s="138"/>
    </row>
    <row r="709" spans="1:11" s="2" customFormat="1" ht="68.25" customHeight="1" x14ac:dyDescent="0.25">
      <c r="A709" s="116">
        <v>443</v>
      </c>
      <c r="B709" s="134" t="s">
        <v>1116</v>
      </c>
      <c r="C709" s="113">
        <v>8843.4</v>
      </c>
      <c r="D709" s="113">
        <v>8843.4</v>
      </c>
      <c r="E709" s="113">
        <f>C709-D709</f>
        <v>0</v>
      </c>
      <c r="F709" s="110">
        <v>43830</v>
      </c>
      <c r="G709" s="105" t="s">
        <v>1107</v>
      </c>
      <c r="H709" s="105" t="s">
        <v>608</v>
      </c>
      <c r="I709" s="108"/>
      <c r="J709" s="138"/>
      <c r="K709" s="138"/>
    </row>
    <row r="710" spans="1:11" s="2" customFormat="1" ht="63" customHeight="1" x14ac:dyDescent="0.25">
      <c r="A710" s="116">
        <v>444</v>
      </c>
      <c r="B710" s="134" t="s">
        <v>1231</v>
      </c>
      <c r="C710" s="113">
        <v>5014</v>
      </c>
      <c r="D710" s="113">
        <v>5014</v>
      </c>
      <c r="E710" s="113">
        <f>C710-D710</f>
        <v>0</v>
      </c>
      <c r="F710" s="110">
        <v>43948</v>
      </c>
      <c r="G710" s="105" t="s">
        <v>1225</v>
      </c>
      <c r="H710" s="105" t="s">
        <v>608</v>
      </c>
      <c r="I710" s="108"/>
      <c r="J710" s="138"/>
      <c r="K710" s="138"/>
    </row>
    <row r="711" spans="1:11" s="2" customFormat="1" ht="48.75" x14ac:dyDescent="0.25">
      <c r="A711" s="116">
        <v>445</v>
      </c>
      <c r="B711" s="134" t="s">
        <v>1394</v>
      </c>
      <c r="C711" s="113">
        <v>1206</v>
      </c>
      <c r="D711" s="113">
        <v>1206</v>
      </c>
      <c r="E711" s="113">
        <f t="shared" ref="E711:E716" si="82">C711-D711</f>
        <v>0</v>
      </c>
      <c r="F711" s="110">
        <v>44551</v>
      </c>
      <c r="G711" s="105" t="s">
        <v>1387</v>
      </c>
      <c r="H711" s="105" t="s">
        <v>608</v>
      </c>
      <c r="I711" s="108"/>
      <c r="J711" s="138"/>
      <c r="K711" s="138"/>
    </row>
    <row r="712" spans="1:11" s="2" customFormat="1" ht="48.75" x14ac:dyDescent="0.25">
      <c r="A712" s="116">
        <v>446</v>
      </c>
      <c r="B712" s="134" t="s">
        <v>1395</v>
      </c>
      <c r="C712" s="113">
        <v>1172</v>
      </c>
      <c r="D712" s="113">
        <v>1172</v>
      </c>
      <c r="E712" s="113">
        <f t="shared" si="82"/>
        <v>0</v>
      </c>
      <c r="F712" s="110">
        <v>44560</v>
      </c>
      <c r="G712" s="105" t="s">
        <v>1389</v>
      </c>
      <c r="H712" s="105" t="s">
        <v>608</v>
      </c>
      <c r="I712" s="108"/>
      <c r="J712" s="138"/>
      <c r="K712" s="138"/>
    </row>
    <row r="713" spans="1:11" s="2" customFormat="1" ht="48.75" x14ac:dyDescent="0.25">
      <c r="A713" s="116">
        <v>447</v>
      </c>
      <c r="B713" s="134" t="s">
        <v>1390</v>
      </c>
      <c r="C713" s="113">
        <v>3398.26</v>
      </c>
      <c r="D713" s="113">
        <v>3398.26</v>
      </c>
      <c r="E713" s="113">
        <f t="shared" si="82"/>
        <v>0</v>
      </c>
      <c r="F713" s="110">
        <v>44560</v>
      </c>
      <c r="G713" s="105" t="s">
        <v>1389</v>
      </c>
      <c r="H713" s="105" t="s">
        <v>608</v>
      </c>
      <c r="I713" s="108"/>
      <c r="J713" s="138"/>
      <c r="K713" s="138"/>
    </row>
    <row r="714" spans="1:11" s="2" customFormat="1" ht="51" customHeight="1" x14ac:dyDescent="0.25">
      <c r="A714" s="116">
        <v>448</v>
      </c>
      <c r="B714" s="134" t="s">
        <v>1470</v>
      </c>
      <c r="C714" s="113">
        <v>4960</v>
      </c>
      <c r="D714" s="113">
        <v>4960</v>
      </c>
      <c r="E714" s="113">
        <f t="shared" si="82"/>
        <v>0</v>
      </c>
      <c r="F714" s="110">
        <v>44631</v>
      </c>
      <c r="G714" s="105" t="s">
        <v>1464</v>
      </c>
      <c r="H714" s="105" t="s">
        <v>608</v>
      </c>
      <c r="I714" s="108"/>
      <c r="J714" s="138"/>
      <c r="K714" s="138"/>
    </row>
    <row r="715" spans="1:11" s="2" customFormat="1" ht="51" customHeight="1" x14ac:dyDescent="0.25">
      <c r="A715" s="116">
        <v>449</v>
      </c>
      <c r="B715" s="108" t="s">
        <v>1508</v>
      </c>
      <c r="C715" s="108">
        <v>35446</v>
      </c>
      <c r="D715" s="109">
        <v>35446</v>
      </c>
      <c r="E715" s="108">
        <v>0</v>
      </c>
      <c r="F715" s="110">
        <v>45288</v>
      </c>
      <c r="G715" s="108" t="s">
        <v>1505</v>
      </c>
      <c r="H715" s="105" t="s">
        <v>608</v>
      </c>
      <c r="I715" s="108"/>
      <c r="J715" s="138"/>
      <c r="K715" s="138"/>
    </row>
    <row r="716" spans="1:11" s="2" customFormat="1" ht="45.75" customHeight="1" x14ac:dyDescent="0.25">
      <c r="A716" s="116">
        <v>450</v>
      </c>
      <c r="B716" s="134" t="s">
        <v>1471</v>
      </c>
      <c r="C716" s="113">
        <v>5556.97</v>
      </c>
      <c r="D716" s="113">
        <v>5556.97</v>
      </c>
      <c r="E716" s="113">
        <f t="shared" si="82"/>
        <v>0</v>
      </c>
      <c r="F716" s="110">
        <v>44693</v>
      </c>
      <c r="G716" s="105" t="s">
        <v>1466</v>
      </c>
      <c r="H716" s="105" t="s">
        <v>608</v>
      </c>
      <c r="I716" s="108"/>
      <c r="J716" s="138"/>
      <c r="K716" s="138"/>
    </row>
    <row r="717" spans="1:11" s="2" customFormat="1" ht="34.5" customHeight="1" x14ac:dyDescent="0.25">
      <c r="A717" s="116"/>
      <c r="B717" s="139" t="s">
        <v>1007</v>
      </c>
      <c r="C717" s="139">
        <f>SUM(C682:C716)</f>
        <v>164217.19</v>
      </c>
      <c r="D717" s="139">
        <f>SUM(D682:D716)</f>
        <v>164217.19</v>
      </c>
      <c r="E717" s="139">
        <f>SUM(E682:E716)</f>
        <v>0</v>
      </c>
      <c r="F717" s="130"/>
      <c r="G717" s="108"/>
      <c r="H717" s="108"/>
      <c r="I717" s="108"/>
      <c r="J717" s="138"/>
      <c r="K717" s="138"/>
    </row>
    <row r="718" spans="1:11" s="2" customFormat="1" ht="40.5" customHeight="1" x14ac:dyDescent="0.25">
      <c r="A718" s="116"/>
      <c r="B718" s="139" t="s">
        <v>1010</v>
      </c>
      <c r="C718" s="139">
        <f>C717+C680+C642</f>
        <v>522163.80999999994</v>
      </c>
      <c r="D718" s="139">
        <f>D717+D680+D642</f>
        <v>522163.80999999994</v>
      </c>
      <c r="E718" s="139">
        <f>E717+E680+E642</f>
        <v>0</v>
      </c>
      <c r="F718" s="130"/>
      <c r="G718" s="108"/>
      <c r="H718" s="108"/>
      <c r="I718" s="108"/>
      <c r="J718" s="138"/>
      <c r="K718" s="138"/>
    </row>
    <row r="719" spans="1:11" s="2" customFormat="1" ht="37.5" x14ac:dyDescent="0.3">
      <c r="A719" s="116"/>
      <c r="B719" s="147" t="s">
        <v>674</v>
      </c>
      <c r="C719" s="147">
        <f>C718+C601+C554+C489+C455+C360</f>
        <v>7791883.0299999993</v>
      </c>
      <c r="D719" s="147">
        <f>D718+D601+D554+D489+D455+D360</f>
        <v>6195900.3199999994</v>
      </c>
      <c r="E719" s="147">
        <f>E718+E601+E554+E489+E455+E360</f>
        <v>1595982.71</v>
      </c>
      <c r="F719" s="130"/>
      <c r="G719" s="108"/>
      <c r="H719" s="108"/>
      <c r="I719" s="108"/>
      <c r="J719" s="138"/>
      <c r="K719" s="138"/>
    </row>
    <row r="720" spans="1:11" s="2" customFormat="1" ht="30" x14ac:dyDescent="0.25">
      <c r="A720" s="116"/>
      <c r="B720" s="136" t="s">
        <v>528</v>
      </c>
      <c r="C720" s="148">
        <f>C601+C489+C360</f>
        <v>2849805.64</v>
      </c>
      <c r="D720" s="148">
        <f>D601+D489+D360</f>
        <v>2767042.75</v>
      </c>
      <c r="E720" s="148">
        <f>E601+E489+E360</f>
        <v>82762.89</v>
      </c>
      <c r="F720" s="140"/>
      <c r="G720" s="140"/>
      <c r="H720" s="140"/>
      <c r="I720" s="140"/>
      <c r="J720" s="116"/>
      <c r="K720" s="116"/>
    </row>
    <row r="721" spans="1:11" s="2" customFormat="1" ht="32.25" customHeight="1" x14ac:dyDescent="0.3">
      <c r="A721" s="116"/>
      <c r="B721" s="289" t="s">
        <v>1717</v>
      </c>
      <c r="C721" s="290">
        <f>C120+C257+C280+C719</f>
        <v>37990056.719999999</v>
      </c>
      <c r="D721" s="290">
        <f>D120+D257+D280+D719</f>
        <v>23338099.830000002</v>
      </c>
      <c r="E721" s="290">
        <f>E120+E257+E280+E719</f>
        <v>14651956.890000001</v>
      </c>
      <c r="F721" s="140"/>
      <c r="G721" s="140"/>
      <c r="H721" s="140"/>
      <c r="I721" s="140"/>
      <c r="J721" s="116"/>
      <c r="K721" s="116"/>
    </row>
    <row r="722" spans="1:11" s="13" customFormat="1" ht="48" customHeight="1" x14ac:dyDescent="0.2">
      <c r="A722" s="388" t="s">
        <v>1472</v>
      </c>
      <c r="B722" s="388"/>
      <c r="C722" s="21"/>
      <c r="D722" s="21"/>
      <c r="E722" s="12" t="s">
        <v>1133</v>
      </c>
      <c r="F722" s="21"/>
      <c r="G722" s="373" t="s">
        <v>1599</v>
      </c>
      <c r="H722" s="373"/>
      <c r="I722" s="21"/>
    </row>
    <row r="723" spans="1:11" s="13" customFormat="1" ht="59.25" customHeight="1" x14ac:dyDescent="0.2">
      <c r="A723" s="388" t="s">
        <v>1609</v>
      </c>
      <c r="B723" s="388"/>
      <c r="C723" s="58"/>
      <c r="D723" s="58"/>
      <c r="E723" s="12" t="s">
        <v>1133</v>
      </c>
      <c r="F723" s="58"/>
      <c r="G723" s="373" t="s">
        <v>1474</v>
      </c>
      <c r="H723" s="373"/>
      <c r="I723" s="22"/>
    </row>
    <row r="724" spans="1:11" s="13" customFormat="1" ht="46.15" customHeight="1" x14ac:dyDescent="0.2">
      <c r="A724" s="374" t="s">
        <v>1473</v>
      </c>
      <c r="B724" s="374"/>
      <c r="C724" s="21"/>
      <c r="D724" s="21"/>
      <c r="E724" s="12" t="s">
        <v>1134</v>
      </c>
      <c r="F724" s="21"/>
      <c r="G724" s="373" t="s">
        <v>1446</v>
      </c>
      <c r="H724" s="373"/>
      <c r="I724" s="22"/>
    </row>
  </sheetData>
  <mergeCells count="108">
    <mergeCell ref="B283:B284"/>
    <mergeCell ref="C283:E283"/>
    <mergeCell ref="F283:F284"/>
    <mergeCell ref="G283:G284"/>
    <mergeCell ref="H283:H284"/>
    <mergeCell ref="I283:I284"/>
    <mergeCell ref="B349:I349"/>
    <mergeCell ref="B150:I150"/>
    <mergeCell ref="B161:I161"/>
    <mergeCell ref="B247:I247"/>
    <mergeCell ref="B205:I205"/>
    <mergeCell ref="B220:I220"/>
    <mergeCell ref="B228:I228"/>
    <mergeCell ref="B236:I236"/>
    <mergeCell ref="B243:I243"/>
    <mergeCell ref="B282:I282"/>
    <mergeCell ref="B4:I4"/>
    <mergeCell ref="I5:I6"/>
    <mergeCell ref="B5:B6"/>
    <mergeCell ref="C5:E5"/>
    <mergeCell ref="F5:F6"/>
    <mergeCell ref="G5:G6"/>
    <mergeCell ref="H5:H6"/>
    <mergeCell ref="I259:I260"/>
    <mergeCell ref="B7:I8"/>
    <mergeCell ref="B12:I12"/>
    <mergeCell ref="B16:I16"/>
    <mergeCell ref="B28:I28"/>
    <mergeCell ref="B31:I31"/>
    <mergeCell ref="B56:I56"/>
    <mergeCell ref="B77:H77"/>
    <mergeCell ref="B80:I80"/>
    <mergeCell ref="B117:I117"/>
    <mergeCell ref="B258:I258"/>
    <mergeCell ref="B259:B260"/>
    <mergeCell ref="C259:E259"/>
    <mergeCell ref="F259:F260"/>
    <mergeCell ref="G259:G260"/>
    <mergeCell ref="H259:H260"/>
    <mergeCell ref="B126:I126"/>
    <mergeCell ref="A722:B722"/>
    <mergeCell ref="B91:I91"/>
    <mergeCell ref="B204:I204"/>
    <mergeCell ref="B227:I227"/>
    <mergeCell ref="B275:H275"/>
    <mergeCell ref="B122:I122"/>
    <mergeCell ref="H123:H124"/>
    <mergeCell ref="B123:B124"/>
    <mergeCell ref="B125:I125"/>
    <mergeCell ref="G123:G124"/>
    <mergeCell ref="I123:I124"/>
    <mergeCell ref="C123:E123"/>
    <mergeCell ref="F123:F124"/>
    <mergeCell ref="B129:I129"/>
    <mergeCell ref="B132:I132"/>
    <mergeCell ref="B135:I135"/>
    <mergeCell ref="B466:I466"/>
    <mergeCell ref="B261:I261"/>
    <mergeCell ref="B167:I167"/>
    <mergeCell ref="B178:I178"/>
    <mergeCell ref="B187:I187"/>
    <mergeCell ref="B200:I200"/>
    <mergeCell ref="B138:I138"/>
    <mergeCell ref="B146:I146"/>
    <mergeCell ref="B286:I286"/>
    <mergeCell ref="B287:I287"/>
    <mergeCell ref="B316:I316"/>
    <mergeCell ref="B336:I336"/>
    <mergeCell ref="B537:I537"/>
    <mergeCell ref="B473:I473"/>
    <mergeCell ref="B474:I474"/>
    <mergeCell ref="B475:I475"/>
    <mergeCell ref="B361:I361"/>
    <mergeCell ref="B362:I362"/>
    <mergeCell ref="B363:I363"/>
    <mergeCell ref="B392:I392"/>
    <mergeCell ref="B413:I413"/>
    <mergeCell ref="B484:I484"/>
    <mergeCell ref="B490:I490"/>
    <mergeCell ref="B491:I491"/>
    <mergeCell ref="B492:I492"/>
    <mergeCell ref="B516:I516"/>
    <mergeCell ref="B456:I456"/>
    <mergeCell ref="B457:I457"/>
    <mergeCell ref="B3:H3"/>
    <mergeCell ref="B462:I462"/>
    <mergeCell ref="B555:I555"/>
    <mergeCell ref="B556:I556"/>
    <mergeCell ref="B557:I557"/>
    <mergeCell ref="B570:I570"/>
    <mergeCell ref="B583:I583"/>
    <mergeCell ref="G724:H724"/>
    <mergeCell ref="A724:B724"/>
    <mergeCell ref="B594:I594"/>
    <mergeCell ref="B595:I595"/>
    <mergeCell ref="B597:I597"/>
    <mergeCell ref="B602:I602"/>
    <mergeCell ref="B603:I603"/>
    <mergeCell ref="B604:I604"/>
    <mergeCell ref="B643:I643"/>
    <mergeCell ref="B681:I681"/>
    <mergeCell ref="A723:B723"/>
    <mergeCell ref="G722:H722"/>
    <mergeCell ref="G723:H723"/>
    <mergeCell ref="B350:I350"/>
    <mergeCell ref="B354:I354"/>
    <mergeCell ref="B358:I358"/>
    <mergeCell ref="B285:I285"/>
  </mergeCells>
  <phoneticPr fontId="0" type="noConversion"/>
  <pageMargins left="0.31496062992125984" right="0.35433070866141736" top="0.55118110236220474" bottom="0.19685039370078741" header="0.55118110236220474" footer="0.39370078740157483"/>
  <pageSetup paperSize="9" scale="77" orientation="landscape" horizontalDpi="180" verticalDpi="180" r:id="rId1"/>
  <rowBreaks count="2" manualBreakCount="2">
    <brk id="150" max="8" man="1"/>
    <brk id="177" max="8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412"/>
  <sheetViews>
    <sheetView tabSelected="1" topLeftCell="A253" workbookViewId="0">
      <selection activeCell="K2" sqref="K2"/>
    </sheetView>
  </sheetViews>
  <sheetFormatPr defaultRowHeight="15" x14ac:dyDescent="0.25"/>
  <cols>
    <col min="1" max="1" width="6.140625" customWidth="1"/>
    <col min="2" max="2" width="21" customWidth="1"/>
    <col min="3" max="3" width="19.140625" customWidth="1"/>
    <col min="6" max="6" width="15.7109375" customWidth="1"/>
    <col min="7" max="7" width="16.140625" customWidth="1"/>
    <col min="8" max="8" width="18" customWidth="1"/>
    <col min="11" max="11" width="31.7109375" customWidth="1"/>
    <col min="12" max="12" width="16.85546875" customWidth="1"/>
    <col min="13" max="13" width="14.85546875" customWidth="1"/>
  </cols>
  <sheetData>
    <row r="3" spans="1:13" ht="15.75" x14ac:dyDescent="0.25">
      <c r="B3" s="466" t="s">
        <v>1713</v>
      </c>
      <c r="C3" s="466"/>
      <c r="D3" s="466"/>
      <c r="E3" s="466"/>
      <c r="F3" s="466"/>
      <c r="G3" s="466"/>
      <c r="H3" s="466"/>
      <c r="I3" s="466"/>
      <c r="J3" s="466"/>
      <c r="K3" s="466"/>
      <c r="L3" s="466"/>
      <c r="M3" s="152" t="s">
        <v>536</v>
      </c>
    </row>
    <row r="4" spans="1:13" x14ac:dyDescent="0.25">
      <c r="M4" s="39" t="s">
        <v>1715</v>
      </c>
    </row>
    <row r="5" spans="1:13" ht="20.25" x14ac:dyDescent="0.25">
      <c r="B5" s="496" t="s">
        <v>601</v>
      </c>
      <c r="C5" s="322"/>
      <c r="D5" s="322"/>
      <c r="E5" s="322"/>
      <c r="F5" s="322"/>
      <c r="G5" s="322"/>
      <c r="H5" s="322"/>
      <c r="I5" s="322"/>
      <c r="J5" s="322"/>
      <c r="K5" s="322"/>
      <c r="L5" s="322"/>
      <c r="M5" s="323"/>
    </row>
    <row r="6" spans="1:13" ht="18.75" x14ac:dyDescent="0.3">
      <c r="B6" s="497" t="s">
        <v>1585</v>
      </c>
      <c r="C6" s="498"/>
      <c r="D6" s="498"/>
      <c r="E6" s="498"/>
      <c r="F6" s="498"/>
      <c r="G6" s="498"/>
      <c r="H6" s="498"/>
      <c r="I6" s="498"/>
      <c r="J6" s="498"/>
      <c r="K6" s="498"/>
      <c r="L6" s="498"/>
      <c r="M6" s="499"/>
    </row>
    <row r="7" spans="1:13" ht="51.75" customHeight="1" x14ac:dyDescent="0.25">
      <c r="B7" s="325" t="s">
        <v>0</v>
      </c>
      <c r="C7" s="325" t="s">
        <v>279</v>
      </c>
      <c r="D7" s="325" t="s">
        <v>2</v>
      </c>
      <c r="E7" s="317" t="s">
        <v>3</v>
      </c>
      <c r="F7" s="311" t="s">
        <v>4</v>
      </c>
      <c r="G7" s="312"/>
      <c r="H7" s="313"/>
      <c r="I7" s="317" t="s">
        <v>5</v>
      </c>
      <c r="J7" s="317" t="s">
        <v>6</v>
      </c>
      <c r="K7" s="317" t="s">
        <v>7</v>
      </c>
      <c r="L7" s="317" t="s">
        <v>8</v>
      </c>
      <c r="M7" s="327" t="s">
        <v>9</v>
      </c>
    </row>
    <row r="8" spans="1:13" ht="42" customHeight="1" x14ac:dyDescent="0.25">
      <c r="B8" s="326"/>
      <c r="C8" s="326"/>
      <c r="D8" s="326"/>
      <c r="E8" s="317"/>
      <c r="F8" s="219" t="s">
        <v>18</v>
      </c>
      <c r="G8" s="219" t="s">
        <v>43</v>
      </c>
      <c r="H8" s="219" t="s">
        <v>20</v>
      </c>
      <c r="I8" s="317"/>
      <c r="J8" s="317"/>
      <c r="K8" s="317"/>
      <c r="L8" s="317"/>
      <c r="M8" s="327"/>
    </row>
    <row r="9" spans="1:13" x14ac:dyDescent="0.25">
      <c r="B9" s="227">
        <v>1</v>
      </c>
      <c r="C9" s="49">
        <v>2</v>
      </c>
      <c r="D9" s="49">
        <v>3</v>
      </c>
      <c r="E9" s="49">
        <v>4</v>
      </c>
      <c r="F9" s="49">
        <v>5</v>
      </c>
      <c r="G9" s="49">
        <v>6</v>
      </c>
      <c r="H9" s="49">
        <v>7</v>
      </c>
      <c r="I9" s="49">
        <v>8</v>
      </c>
      <c r="J9" s="49">
        <v>9</v>
      </c>
      <c r="K9" s="49">
        <v>10</v>
      </c>
      <c r="L9" s="49">
        <v>11</v>
      </c>
      <c r="M9" s="32">
        <v>12</v>
      </c>
    </row>
    <row r="10" spans="1:13" ht="33" customHeight="1" x14ac:dyDescent="0.25">
      <c r="B10" s="490" t="s">
        <v>1570</v>
      </c>
      <c r="C10" s="491"/>
      <c r="D10" s="491"/>
      <c r="E10" s="491"/>
      <c r="F10" s="491"/>
      <c r="G10" s="491"/>
      <c r="H10" s="491"/>
      <c r="I10" s="491"/>
      <c r="J10" s="491"/>
      <c r="K10" s="491"/>
      <c r="L10" s="491"/>
      <c r="M10" s="492"/>
    </row>
    <row r="11" spans="1:13" ht="35.25" customHeight="1" x14ac:dyDescent="0.25">
      <c r="B11" s="493" t="s">
        <v>1571</v>
      </c>
      <c r="C11" s="494"/>
      <c r="D11" s="494"/>
      <c r="E11" s="494"/>
      <c r="F11" s="494"/>
      <c r="G11" s="494"/>
      <c r="H11" s="494"/>
      <c r="I11" s="494"/>
      <c r="J11" s="494"/>
      <c r="K11" s="494"/>
      <c r="L11" s="494"/>
      <c r="M11" s="495"/>
    </row>
    <row r="12" spans="1:13" ht="69" customHeight="1" x14ac:dyDescent="0.25">
      <c r="A12">
        <v>1</v>
      </c>
      <c r="B12" s="48" t="s">
        <v>747</v>
      </c>
      <c r="C12" s="181"/>
      <c r="D12" s="181"/>
      <c r="E12" s="185"/>
      <c r="F12" s="67">
        <v>17190</v>
      </c>
      <c r="G12" s="67">
        <v>17190</v>
      </c>
      <c r="H12" s="102">
        <f t="shared" ref="H12:H52" si="0">F12-G12</f>
        <v>0</v>
      </c>
      <c r="I12" s="181"/>
      <c r="J12" s="103" t="s">
        <v>748</v>
      </c>
      <c r="K12" s="67" t="s">
        <v>746</v>
      </c>
      <c r="L12" s="48" t="s">
        <v>608</v>
      </c>
      <c r="M12" s="32"/>
    </row>
    <row r="13" spans="1:13" ht="69" customHeight="1" x14ac:dyDescent="0.25">
      <c r="A13">
        <v>2</v>
      </c>
      <c r="B13" s="45" t="s">
        <v>749</v>
      </c>
      <c r="C13" s="181"/>
      <c r="D13" s="181"/>
      <c r="E13" s="185"/>
      <c r="F13" s="67">
        <v>15620</v>
      </c>
      <c r="G13" s="67">
        <v>15620</v>
      </c>
      <c r="H13" s="102">
        <f t="shared" si="0"/>
        <v>0</v>
      </c>
      <c r="I13" s="181"/>
      <c r="J13" s="103" t="s">
        <v>748</v>
      </c>
      <c r="K13" s="67" t="s">
        <v>746</v>
      </c>
      <c r="L13" s="48" t="s">
        <v>608</v>
      </c>
      <c r="M13" s="32"/>
    </row>
    <row r="14" spans="1:13" ht="69" customHeight="1" x14ac:dyDescent="0.25">
      <c r="A14">
        <v>3</v>
      </c>
      <c r="B14" s="45" t="s">
        <v>750</v>
      </c>
      <c r="C14" s="181"/>
      <c r="D14" s="181"/>
      <c r="E14" s="185"/>
      <c r="F14" s="67">
        <v>16680</v>
      </c>
      <c r="G14" s="67">
        <v>16680</v>
      </c>
      <c r="H14" s="102">
        <f t="shared" si="0"/>
        <v>0</v>
      </c>
      <c r="I14" s="181"/>
      <c r="J14" s="103" t="s">
        <v>748</v>
      </c>
      <c r="K14" s="67" t="s">
        <v>746</v>
      </c>
      <c r="L14" s="48" t="s">
        <v>608</v>
      </c>
      <c r="M14" s="32"/>
    </row>
    <row r="15" spans="1:13" ht="69" customHeight="1" x14ac:dyDescent="0.25">
      <c r="A15">
        <v>4</v>
      </c>
      <c r="B15" s="45" t="s">
        <v>751</v>
      </c>
      <c r="C15" s="181"/>
      <c r="D15" s="181"/>
      <c r="E15" s="185"/>
      <c r="F15" s="67">
        <v>10785</v>
      </c>
      <c r="G15" s="67">
        <v>10785</v>
      </c>
      <c r="H15" s="102">
        <f t="shared" si="0"/>
        <v>0</v>
      </c>
      <c r="I15" s="181"/>
      <c r="J15" s="103" t="s">
        <v>748</v>
      </c>
      <c r="K15" s="67" t="s">
        <v>746</v>
      </c>
      <c r="L15" s="48" t="s">
        <v>608</v>
      </c>
      <c r="M15" s="32"/>
    </row>
    <row r="16" spans="1:13" ht="69" customHeight="1" x14ac:dyDescent="0.25">
      <c r="A16">
        <v>5</v>
      </c>
      <c r="B16" s="45" t="s">
        <v>778</v>
      </c>
      <c r="C16" s="181"/>
      <c r="D16" s="181"/>
      <c r="E16" s="185"/>
      <c r="F16" s="67">
        <v>12190</v>
      </c>
      <c r="G16" s="67">
        <v>12190</v>
      </c>
      <c r="H16" s="102">
        <f t="shared" si="0"/>
        <v>0</v>
      </c>
      <c r="I16" s="181"/>
      <c r="J16" s="103" t="s">
        <v>780</v>
      </c>
      <c r="K16" s="40"/>
      <c r="L16" s="48" t="s">
        <v>608</v>
      </c>
      <c r="M16" s="32"/>
    </row>
    <row r="17" spans="1:13" ht="69" customHeight="1" x14ac:dyDescent="0.25">
      <c r="A17">
        <v>6</v>
      </c>
      <c r="B17" s="45" t="s">
        <v>781</v>
      </c>
      <c r="C17" s="181"/>
      <c r="D17" s="181"/>
      <c r="E17" s="185"/>
      <c r="F17" s="67">
        <v>16979</v>
      </c>
      <c r="G17" s="67">
        <v>16979</v>
      </c>
      <c r="H17" s="102">
        <f t="shared" si="0"/>
        <v>0</v>
      </c>
      <c r="I17" s="181"/>
      <c r="J17" s="103" t="s">
        <v>780</v>
      </c>
      <c r="K17" s="40"/>
      <c r="L17" s="48" t="s">
        <v>608</v>
      </c>
      <c r="M17" s="32"/>
    </row>
    <row r="18" spans="1:13" ht="69" customHeight="1" x14ac:dyDescent="0.25">
      <c r="A18">
        <v>7</v>
      </c>
      <c r="B18" s="45" t="s">
        <v>782</v>
      </c>
      <c r="C18" s="181"/>
      <c r="D18" s="181"/>
      <c r="E18" s="185"/>
      <c r="F18" s="67">
        <v>4785</v>
      </c>
      <c r="G18" s="67">
        <v>4785</v>
      </c>
      <c r="H18" s="102">
        <f t="shared" si="0"/>
        <v>0</v>
      </c>
      <c r="I18" s="181"/>
      <c r="J18" s="103" t="s">
        <v>780</v>
      </c>
      <c r="K18" s="40"/>
      <c r="L18" s="48" t="s">
        <v>608</v>
      </c>
      <c r="M18" s="32"/>
    </row>
    <row r="19" spans="1:13" ht="69" customHeight="1" x14ac:dyDescent="0.25">
      <c r="A19">
        <v>8</v>
      </c>
      <c r="B19" s="45" t="s">
        <v>782</v>
      </c>
      <c r="C19" s="181"/>
      <c r="D19" s="181"/>
      <c r="E19" s="185"/>
      <c r="F19" s="67">
        <v>4785</v>
      </c>
      <c r="G19" s="67">
        <v>4785</v>
      </c>
      <c r="H19" s="102">
        <f t="shared" si="0"/>
        <v>0</v>
      </c>
      <c r="I19" s="181"/>
      <c r="J19" s="103" t="s">
        <v>780</v>
      </c>
      <c r="K19" s="40"/>
      <c r="L19" s="48" t="s">
        <v>608</v>
      </c>
      <c r="M19" s="32"/>
    </row>
    <row r="20" spans="1:13" ht="69" customHeight="1" x14ac:dyDescent="0.25">
      <c r="A20">
        <v>9</v>
      </c>
      <c r="B20" s="45" t="s">
        <v>1449</v>
      </c>
      <c r="C20" s="181"/>
      <c r="D20" s="181"/>
      <c r="E20" s="185"/>
      <c r="F20" s="67">
        <v>21240</v>
      </c>
      <c r="G20" s="67">
        <v>21240</v>
      </c>
      <c r="H20" s="102">
        <f t="shared" si="0"/>
        <v>0</v>
      </c>
      <c r="I20" s="181"/>
      <c r="J20" s="103" t="s">
        <v>789</v>
      </c>
      <c r="K20" s="40" t="s">
        <v>704</v>
      </c>
      <c r="L20" s="48" t="s">
        <v>608</v>
      </c>
      <c r="M20" s="32"/>
    </row>
    <row r="21" spans="1:13" ht="69" customHeight="1" x14ac:dyDescent="0.25">
      <c r="A21">
        <v>10</v>
      </c>
      <c r="B21" s="45" t="s">
        <v>785</v>
      </c>
      <c r="C21" s="181"/>
      <c r="D21" s="181"/>
      <c r="E21" s="185"/>
      <c r="F21" s="67">
        <v>16979</v>
      </c>
      <c r="G21" s="67">
        <v>16979</v>
      </c>
      <c r="H21" s="102">
        <f t="shared" si="0"/>
        <v>0</v>
      </c>
      <c r="I21" s="181"/>
      <c r="J21" s="103" t="s">
        <v>789</v>
      </c>
      <c r="K21" s="40" t="s">
        <v>704</v>
      </c>
      <c r="L21" s="48" t="s">
        <v>608</v>
      </c>
      <c r="M21" s="32"/>
    </row>
    <row r="22" spans="1:13" ht="69" customHeight="1" x14ac:dyDescent="0.25">
      <c r="A22">
        <v>11</v>
      </c>
      <c r="B22" s="45" t="s">
        <v>785</v>
      </c>
      <c r="C22" s="181"/>
      <c r="D22" s="181"/>
      <c r="E22" s="185"/>
      <c r="F22" s="67">
        <v>16979</v>
      </c>
      <c r="G22" s="67">
        <v>16979</v>
      </c>
      <c r="H22" s="102">
        <f t="shared" si="0"/>
        <v>0</v>
      </c>
      <c r="I22" s="181"/>
      <c r="J22" s="103" t="s">
        <v>789</v>
      </c>
      <c r="K22" s="40" t="s">
        <v>704</v>
      </c>
      <c r="L22" s="48" t="s">
        <v>608</v>
      </c>
      <c r="M22" s="32"/>
    </row>
    <row r="23" spans="1:13" ht="69" customHeight="1" x14ac:dyDescent="0.25">
      <c r="A23">
        <v>12</v>
      </c>
      <c r="B23" s="45" t="s">
        <v>756</v>
      </c>
      <c r="C23" s="181"/>
      <c r="D23" s="181"/>
      <c r="E23" s="185"/>
      <c r="F23" s="67">
        <v>17650</v>
      </c>
      <c r="G23" s="67">
        <v>0</v>
      </c>
      <c r="H23" s="102">
        <f t="shared" si="0"/>
        <v>17650</v>
      </c>
      <c r="I23" s="181"/>
      <c r="J23" s="103" t="s">
        <v>755</v>
      </c>
      <c r="K23" s="40" t="s">
        <v>757</v>
      </c>
      <c r="L23" s="48" t="s">
        <v>608</v>
      </c>
      <c r="M23" s="32"/>
    </row>
    <row r="24" spans="1:13" ht="69" customHeight="1" x14ac:dyDescent="0.25">
      <c r="A24">
        <v>13</v>
      </c>
      <c r="B24" s="45" t="s">
        <v>764</v>
      </c>
      <c r="C24" s="181"/>
      <c r="D24" s="181"/>
      <c r="E24" s="185"/>
      <c r="F24" s="67">
        <v>59800</v>
      </c>
      <c r="G24" s="67">
        <v>332.22</v>
      </c>
      <c r="H24" s="102">
        <f t="shared" si="0"/>
        <v>59467.78</v>
      </c>
      <c r="I24" s="181"/>
      <c r="J24" s="103" t="s">
        <v>755</v>
      </c>
      <c r="K24" s="40" t="s">
        <v>695</v>
      </c>
      <c r="L24" s="48" t="s">
        <v>608</v>
      </c>
      <c r="M24" s="32"/>
    </row>
    <row r="25" spans="1:13" ht="69" customHeight="1" x14ac:dyDescent="0.25">
      <c r="A25">
        <v>14</v>
      </c>
      <c r="B25" s="45" t="s">
        <v>765</v>
      </c>
      <c r="C25" s="181"/>
      <c r="D25" s="181"/>
      <c r="E25" s="185"/>
      <c r="F25" s="67">
        <v>15900</v>
      </c>
      <c r="G25" s="67">
        <v>15900</v>
      </c>
      <c r="H25" s="102">
        <f t="shared" si="0"/>
        <v>0</v>
      </c>
      <c r="I25" s="181"/>
      <c r="J25" s="103" t="s">
        <v>766</v>
      </c>
      <c r="K25" s="47" t="s">
        <v>693</v>
      </c>
      <c r="L25" s="48" t="s">
        <v>608</v>
      </c>
      <c r="M25" s="32"/>
    </row>
    <row r="26" spans="1:13" ht="69" customHeight="1" x14ac:dyDescent="0.25">
      <c r="A26">
        <v>15</v>
      </c>
      <c r="B26" s="45" t="s">
        <v>767</v>
      </c>
      <c r="C26" s="181"/>
      <c r="D26" s="181"/>
      <c r="E26" s="185"/>
      <c r="F26" s="67">
        <v>15400</v>
      </c>
      <c r="G26" s="67">
        <v>15400</v>
      </c>
      <c r="H26" s="102">
        <f t="shared" si="0"/>
        <v>0</v>
      </c>
      <c r="I26" s="181"/>
      <c r="J26" s="103" t="s">
        <v>766</v>
      </c>
      <c r="K26" s="47" t="s">
        <v>693</v>
      </c>
      <c r="L26" s="48" t="s">
        <v>608</v>
      </c>
      <c r="M26" s="32"/>
    </row>
    <row r="27" spans="1:13" ht="69" customHeight="1" x14ac:dyDescent="0.25">
      <c r="A27">
        <v>16</v>
      </c>
      <c r="B27" s="45" t="s">
        <v>1045</v>
      </c>
      <c r="C27" s="181"/>
      <c r="D27" s="181"/>
      <c r="E27" s="185"/>
      <c r="F27" s="45">
        <v>15000</v>
      </c>
      <c r="G27" s="67">
        <v>0</v>
      </c>
      <c r="H27" s="102">
        <f t="shared" si="0"/>
        <v>15000</v>
      </c>
      <c r="I27" s="181"/>
      <c r="J27" s="103" t="s">
        <v>1123</v>
      </c>
      <c r="K27" s="47" t="s">
        <v>1072</v>
      </c>
      <c r="L27" s="48" t="s">
        <v>608</v>
      </c>
      <c r="M27" s="32"/>
    </row>
    <row r="28" spans="1:13" ht="87" customHeight="1" x14ac:dyDescent="0.25">
      <c r="A28">
        <v>17</v>
      </c>
      <c r="B28" s="45" t="s">
        <v>1572</v>
      </c>
      <c r="C28" s="45"/>
      <c r="D28" s="45"/>
      <c r="E28" s="47"/>
      <c r="F28" s="45">
        <v>170000</v>
      </c>
      <c r="G28" s="67">
        <v>0</v>
      </c>
      <c r="H28" s="102">
        <f t="shared" si="0"/>
        <v>170000</v>
      </c>
      <c r="I28" s="45"/>
      <c r="J28" s="103" t="s">
        <v>1598</v>
      </c>
      <c r="K28" s="47" t="s">
        <v>1597</v>
      </c>
      <c r="L28" s="48" t="s">
        <v>608</v>
      </c>
      <c r="M28" s="32"/>
    </row>
    <row r="29" spans="1:13" ht="87" customHeight="1" x14ac:dyDescent="0.25">
      <c r="A29">
        <v>18</v>
      </c>
      <c r="B29" s="45" t="s">
        <v>1573</v>
      </c>
      <c r="C29" s="45"/>
      <c r="D29" s="45"/>
      <c r="E29" s="47"/>
      <c r="F29" s="45">
        <v>280000</v>
      </c>
      <c r="G29" s="67">
        <v>0</v>
      </c>
      <c r="H29" s="102">
        <f t="shared" si="0"/>
        <v>280000</v>
      </c>
      <c r="I29" s="45"/>
      <c r="J29" s="103" t="s">
        <v>1598</v>
      </c>
      <c r="K29" s="47" t="s">
        <v>1597</v>
      </c>
      <c r="L29" s="48" t="s">
        <v>608</v>
      </c>
      <c r="M29" s="32"/>
    </row>
    <row r="30" spans="1:13" ht="90.75" customHeight="1" x14ac:dyDescent="0.25">
      <c r="A30">
        <v>19</v>
      </c>
      <c r="B30" s="45" t="s">
        <v>1574</v>
      </c>
      <c r="C30" s="45"/>
      <c r="D30" s="45"/>
      <c r="E30" s="47"/>
      <c r="F30" s="45">
        <v>35000</v>
      </c>
      <c r="G30" s="67">
        <v>0</v>
      </c>
      <c r="H30" s="102">
        <f t="shared" si="0"/>
        <v>35000</v>
      </c>
      <c r="I30" s="45"/>
      <c r="J30" s="103" t="s">
        <v>1598</v>
      </c>
      <c r="K30" s="47" t="s">
        <v>1597</v>
      </c>
      <c r="L30" s="48" t="s">
        <v>608</v>
      </c>
      <c r="M30" s="32"/>
    </row>
    <row r="31" spans="1:13" ht="92.25" customHeight="1" x14ac:dyDescent="0.25">
      <c r="A31">
        <v>20</v>
      </c>
      <c r="B31" s="45" t="s">
        <v>1575</v>
      </c>
      <c r="C31" s="45"/>
      <c r="D31" s="45"/>
      <c r="E31" s="47"/>
      <c r="F31" s="45">
        <v>25000</v>
      </c>
      <c r="G31" s="67">
        <v>0</v>
      </c>
      <c r="H31" s="102">
        <f t="shared" si="0"/>
        <v>25000</v>
      </c>
      <c r="I31" s="45"/>
      <c r="J31" s="103" t="s">
        <v>1598</v>
      </c>
      <c r="K31" s="47" t="s">
        <v>1597</v>
      </c>
      <c r="L31" s="48" t="s">
        <v>608</v>
      </c>
      <c r="M31" s="32"/>
    </row>
    <row r="32" spans="1:13" ht="69" customHeight="1" x14ac:dyDescent="0.25">
      <c r="A32">
        <v>21</v>
      </c>
      <c r="B32" s="45" t="s">
        <v>1048</v>
      </c>
      <c r="C32" s="181"/>
      <c r="D32" s="181"/>
      <c r="E32" s="185"/>
      <c r="F32" s="45">
        <v>250902.45</v>
      </c>
      <c r="G32" s="67">
        <v>0</v>
      </c>
      <c r="H32" s="102">
        <f t="shared" si="0"/>
        <v>250902.45</v>
      </c>
      <c r="I32" s="181"/>
      <c r="J32" s="103" t="s">
        <v>1123</v>
      </c>
      <c r="K32" s="47" t="s">
        <v>1072</v>
      </c>
      <c r="L32" s="48" t="s">
        <v>608</v>
      </c>
      <c r="M32" s="32"/>
    </row>
    <row r="33" spans="1:13" ht="90.75" customHeight="1" x14ac:dyDescent="0.25">
      <c r="A33">
        <v>22</v>
      </c>
      <c r="B33" s="45" t="s">
        <v>1576</v>
      </c>
      <c r="C33" s="45"/>
      <c r="D33" s="45"/>
      <c r="E33" s="47"/>
      <c r="F33" s="45">
        <v>68000</v>
      </c>
      <c r="G33" s="67">
        <v>0</v>
      </c>
      <c r="H33" s="102">
        <f t="shared" si="0"/>
        <v>68000</v>
      </c>
      <c r="I33" s="181"/>
      <c r="J33" s="103" t="s">
        <v>1598</v>
      </c>
      <c r="K33" s="47" t="s">
        <v>1597</v>
      </c>
      <c r="L33" s="48" t="s">
        <v>608</v>
      </c>
      <c r="M33" s="32"/>
    </row>
    <row r="34" spans="1:13" ht="69" customHeight="1" x14ac:dyDescent="0.25">
      <c r="A34">
        <v>23</v>
      </c>
      <c r="B34" s="45" t="s">
        <v>1049</v>
      </c>
      <c r="C34" s="181"/>
      <c r="D34" s="181"/>
      <c r="E34" s="185"/>
      <c r="F34" s="45">
        <v>16500</v>
      </c>
      <c r="G34" s="67">
        <v>0</v>
      </c>
      <c r="H34" s="102">
        <f t="shared" si="0"/>
        <v>16500</v>
      </c>
      <c r="I34" s="181"/>
      <c r="J34" s="103" t="s">
        <v>1123</v>
      </c>
      <c r="K34" s="47" t="s">
        <v>1072</v>
      </c>
      <c r="L34" s="48" t="s">
        <v>608</v>
      </c>
      <c r="M34" s="32"/>
    </row>
    <row r="35" spans="1:13" ht="69" customHeight="1" x14ac:dyDescent="0.25">
      <c r="A35">
        <v>24</v>
      </c>
      <c r="B35" s="45" t="s">
        <v>1056</v>
      </c>
      <c r="C35" s="181"/>
      <c r="D35" s="181"/>
      <c r="E35" s="185"/>
      <c r="F35" s="45">
        <v>16601.41</v>
      </c>
      <c r="G35" s="67">
        <v>0</v>
      </c>
      <c r="H35" s="102">
        <f t="shared" si="0"/>
        <v>16601.41</v>
      </c>
      <c r="I35" s="181"/>
      <c r="J35" s="103" t="s">
        <v>1123</v>
      </c>
      <c r="K35" s="47" t="s">
        <v>1072</v>
      </c>
      <c r="L35" s="48" t="s">
        <v>608</v>
      </c>
      <c r="M35" s="32"/>
    </row>
    <row r="36" spans="1:13" ht="69" customHeight="1" x14ac:dyDescent="0.25">
      <c r="A36">
        <v>25</v>
      </c>
      <c r="B36" s="45" t="s">
        <v>1057</v>
      </c>
      <c r="C36" s="181"/>
      <c r="D36" s="181"/>
      <c r="E36" s="185"/>
      <c r="F36" s="45">
        <v>17945.16</v>
      </c>
      <c r="G36" s="67">
        <v>0</v>
      </c>
      <c r="H36" s="102">
        <f t="shared" si="0"/>
        <v>17945.16</v>
      </c>
      <c r="I36" s="181"/>
      <c r="J36" s="103" t="s">
        <v>1123</v>
      </c>
      <c r="K36" s="47" t="s">
        <v>1072</v>
      </c>
      <c r="L36" s="48" t="s">
        <v>608</v>
      </c>
      <c r="M36" s="32"/>
    </row>
    <row r="37" spans="1:13" ht="69" customHeight="1" x14ac:dyDescent="0.25">
      <c r="A37">
        <v>26</v>
      </c>
      <c r="B37" s="45" t="s">
        <v>1064</v>
      </c>
      <c r="C37" s="181"/>
      <c r="D37" s="181"/>
      <c r="E37" s="185"/>
      <c r="F37" s="45">
        <v>9000</v>
      </c>
      <c r="G37" s="67">
        <v>0</v>
      </c>
      <c r="H37" s="102">
        <f t="shared" si="0"/>
        <v>9000</v>
      </c>
      <c r="I37" s="181"/>
      <c r="J37" s="103" t="s">
        <v>1123</v>
      </c>
      <c r="K37" s="47" t="s">
        <v>1072</v>
      </c>
      <c r="L37" s="48" t="s">
        <v>608</v>
      </c>
      <c r="M37" s="32"/>
    </row>
    <row r="38" spans="1:13" ht="69" customHeight="1" x14ac:dyDescent="0.25">
      <c r="A38">
        <v>27</v>
      </c>
      <c r="B38" s="45" t="s">
        <v>1244</v>
      </c>
      <c r="C38" s="181"/>
      <c r="D38" s="181"/>
      <c r="E38" s="185"/>
      <c r="F38" s="45">
        <v>24528</v>
      </c>
      <c r="G38" s="67">
        <v>0</v>
      </c>
      <c r="H38" s="64">
        <f t="shared" si="0"/>
        <v>24528</v>
      </c>
      <c r="I38" s="181"/>
      <c r="J38" s="65">
        <v>44155</v>
      </c>
      <c r="K38" s="47" t="s">
        <v>1242</v>
      </c>
      <c r="L38" s="48" t="s">
        <v>608</v>
      </c>
      <c r="M38" s="32"/>
    </row>
    <row r="39" spans="1:13" ht="69" customHeight="1" x14ac:dyDescent="0.25">
      <c r="A39">
        <v>28</v>
      </c>
      <c r="B39" s="45" t="s">
        <v>1246</v>
      </c>
      <c r="C39" s="181"/>
      <c r="D39" s="181"/>
      <c r="E39" s="185"/>
      <c r="F39" s="45">
        <v>18953.46</v>
      </c>
      <c r="G39" s="67">
        <v>0</v>
      </c>
      <c r="H39" s="64">
        <f t="shared" si="0"/>
        <v>18953.46</v>
      </c>
      <c r="I39" s="181"/>
      <c r="J39" s="65">
        <v>44155</v>
      </c>
      <c r="K39" s="47" t="s">
        <v>1242</v>
      </c>
      <c r="L39" s="48" t="s">
        <v>608</v>
      </c>
      <c r="M39" s="32"/>
    </row>
    <row r="40" spans="1:13" ht="69" customHeight="1" x14ac:dyDescent="0.25">
      <c r="A40">
        <v>29</v>
      </c>
      <c r="B40" s="45" t="s">
        <v>1248</v>
      </c>
      <c r="C40" s="181"/>
      <c r="D40" s="181"/>
      <c r="E40" s="185"/>
      <c r="F40" s="45">
        <v>17838.55</v>
      </c>
      <c r="G40" s="67">
        <v>0</v>
      </c>
      <c r="H40" s="64">
        <f t="shared" si="0"/>
        <v>17838.55</v>
      </c>
      <c r="I40" s="181"/>
      <c r="J40" s="65">
        <v>44155</v>
      </c>
      <c r="K40" s="47" t="s">
        <v>1242</v>
      </c>
      <c r="L40" s="48" t="s">
        <v>608</v>
      </c>
      <c r="M40" s="32"/>
    </row>
    <row r="41" spans="1:13" ht="69" customHeight="1" x14ac:dyDescent="0.25">
      <c r="A41">
        <v>30</v>
      </c>
      <c r="B41" s="45" t="s">
        <v>1250</v>
      </c>
      <c r="C41" s="181"/>
      <c r="D41" s="181"/>
      <c r="E41" s="185"/>
      <c r="F41" s="45">
        <v>10034.18</v>
      </c>
      <c r="G41" s="67">
        <v>0</v>
      </c>
      <c r="H41" s="64">
        <f t="shared" si="0"/>
        <v>10034.18</v>
      </c>
      <c r="I41" s="181"/>
      <c r="J41" s="65">
        <v>44155</v>
      </c>
      <c r="K41" s="47" t="s">
        <v>1242</v>
      </c>
      <c r="L41" s="48" t="s">
        <v>608</v>
      </c>
      <c r="M41" s="32"/>
    </row>
    <row r="42" spans="1:13" ht="69" customHeight="1" x14ac:dyDescent="0.25">
      <c r="A42">
        <v>31</v>
      </c>
      <c r="B42" s="45" t="s">
        <v>1273</v>
      </c>
      <c r="C42" s="181"/>
      <c r="D42" s="181"/>
      <c r="E42" s="185"/>
      <c r="F42" s="45">
        <v>362399.44</v>
      </c>
      <c r="G42" s="67">
        <v>0</v>
      </c>
      <c r="H42" s="64">
        <f t="shared" si="0"/>
        <v>362399.44</v>
      </c>
      <c r="I42" s="181"/>
      <c r="J42" s="65">
        <v>44189</v>
      </c>
      <c r="K42" s="47" t="s">
        <v>1270</v>
      </c>
      <c r="L42" s="48" t="s">
        <v>608</v>
      </c>
      <c r="M42" s="32"/>
    </row>
    <row r="43" spans="1:13" ht="69" customHeight="1" x14ac:dyDescent="0.25">
      <c r="A43">
        <v>32</v>
      </c>
      <c r="B43" s="45" t="s">
        <v>1275</v>
      </c>
      <c r="C43" s="181"/>
      <c r="D43" s="181"/>
      <c r="E43" s="185"/>
      <c r="F43" s="45">
        <v>27378.61</v>
      </c>
      <c r="G43" s="67">
        <v>0</v>
      </c>
      <c r="H43" s="64">
        <f t="shared" si="0"/>
        <v>27378.61</v>
      </c>
      <c r="I43" s="181"/>
      <c r="J43" s="65">
        <v>44189</v>
      </c>
      <c r="K43" s="47" t="s">
        <v>1270</v>
      </c>
      <c r="L43" s="48" t="s">
        <v>608</v>
      </c>
      <c r="M43" s="32"/>
    </row>
    <row r="44" spans="1:13" ht="69" customHeight="1" x14ac:dyDescent="0.25">
      <c r="A44">
        <v>33</v>
      </c>
      <c r="B44" s="45" t="s">
        <v>1276</v>
      </c>
      <c r="C44" s="181"/>
      <c r="D44" s="181"/>
      <c r="E44" s="185"/>
      <c r="F44" s="45">
        <v>25093.919999999998</v>
      </c>
      <c r="G44" s="67">
        <v>0</v>
      </c>
      <c r="H44" s="64">
        <f t="shared" si="0"/>
        <v>25093.919999999998</v>
      </c>
      <c r="I44" s="181"/>
      <c r="J44" s="65">
        <v>44189</v>
      </c>
      <c r="K44" s="47" t="s">
        <v>1270</v>
      </c>
      <c r="L44" s="48" t="s">
        <v>608</v>
      </c>
      <c r="M44" s="32"/>
    </row>
    <row r="45" spans="1:13" ht="69" customHeight="1" x14ac:dyDescent="0.25">
      <c r="A45">
        <v>34</v>
      </c>
      <c r="B45" s="45" t="s">
        <v>1278</v>
      </c>
      <c r="C45" s="181"/>
      <c r="D45" s="181"/>
      <c r="E45" s="185"/>
      <c r="F45" s="45">
        <v>19696.03</v>
      </c>
      <c r="G45" s="67">
        <v>0</v>
      </c>
      <c r="H45" s="64">
        <f t="shared" si="0"/>
        <v>19696.03</v>
      </c>
      <c r="I45" s="181"/>
      <c r="J45" s="65">
        <v>44189</v>
      </c>
      <c r="K45" s="47" t="s">
        <v>1270</v>
      </c>
      <c r="L45" s="48" t="s">
        <v>608</v>
      </c>
      <c r="M45" s="32"/>
    </row>
    <row r="46" spans="1:13" ht="69" customHeight="1" x14ac:dyDescent="0.25">
      <c r="A46">
        <v>35</v>
      </c>
      <c r="B46" s="45" t="s">
        <v>1279</v>
      </c>
      <c r="C46" s="181"/>
      <c r="D46" s="181"/>
      <c r="E46" s="185"/>
      <c r="F46" s="45">
        <v>17859.560000000001</v>
      </c>
      <c r="G46" s="67">
        <v>0</v>
      </c>
      <c r="H46" s="64">
        <f t="shared" si="0"/>
        <v>17859.560000000001</v>
      </c>
      <c r="I46" s="181"/>
      <c r="J46" s="65">
        <v>44189</v>
      </c>
      <c r="K46" s="47" t="s">
        <v>1270</v>
      </c>
      <c r="L46" s="48" t="s">
        <v>608</v>
      </c>
      <c r="M46" s="32"/>
    </row>
    <row r="47" spans="1:13" ht="69" customHeight="1" x14ac:dyDescent="0.25">
      <c r="A47">
        <v>36</v>
      </c>
      <c r="B47" s="45" t="s">
        <v>1282</v>
      </c>
      <c r="C47" s="181"/>
      <c r="D47" s="181"/>
      <c r="E47" s="185"/>
      <c r="F47" s="45">
        <v>25596.05</v>
      </c>
      <c r="G47" s="67">
        <v>0</v>
      </c>
      <c r="H47" s="64">
        <f t="shared" si="0"/>
        <v>25596.05</v>
      </c>
      <c r="I47" s="181"/>
      <c r="J47" s="65">
        <v>44189</v>
      </c>
      <c r="K47" s="47" t="s">
        <v>1270</v>
      </c>
      <c r="L47" s="48" t="s">
        <v>608</v>
      </c>
      <c r="M47" s="32"/>
    </row>
    <row r="48" spans="1:13" ht="69" customHeight="1" x14ac:dyDescent="0.25">
      <c r="A48">
        <v>37</v>
      </c>
      <c r="B48" s="45" t="s">
        <v>1283</v>
      </c>
      <c r="C48" s="181"/>
      <c r="D48" s="181"/>
      <c r="E48" s="185"/>
      <c r="F48" s="45">
        <v>48945.08</v>
      </c>
      <c r="G48" s="67">
        <v>0</v>
      </c>
      <c r="H48" s="64">
        <f t="shared" si="0"/>
        <v>48945.08</v>
      </c>
      <c r="I48" s="181"/>
      <c r="J48" s="65">
        <v>44189</v>
      </c>
      <c r="K48" s="47" t="s">
        <v>1270</v>
      </c>
      <c r="L48" s="48" t="s">
        <v>608</v>
      </c>
      <c r="M48" s="32"/>
    </row>
    <row r="49" spans="1:13" ht="69" customHeight="1" x14ac:dyDescent="0.25">
      <c r="A49">
        <v>38</v>
      </c>
      <c r="B49" s="45" t="s">
        <v>1284</v>
      </c>
      <c r="C49" s="181"/>
      <c r="D49" s="181"/>
      <c r="E49" s="185"/>
      <c r="F49" s="45">
        <v>16243.89</v>
      </c>
      <c r="G49" s="67">
        <v>0</v>
      </c>
      <c r="H49" s="64">
        <f t="shared" si="0"/>
        <v>16243.89</v>
      </c>
      <c r="I49" s="181"/>
      <c r="J49" s="65">
        <v>44189</v>
      </c>
      <c r="K49" s="47" t="s">
        <v>1270</v>
      </c>
      <c r="L49" s="48" t="s">
        <v>608</v>
      </c>
      <c r="M49" s="32"/>
    </row>
    <row r="50" spans="1:13" ht="69" customHeight="1" x14ac:dyDescent="0.25">
      <c r="A50">
        <v>39</v>
      </c>
      <c r="B50" s="45" t="s">
        <v>1285</v>
      </c>
      <c r="C50" s="181"/>
      <c r="D50" s="181"/>
      <c r="E50" s="185"/>
      <c r="F50" s="45">
        <v>19947.099999999999</v>
      </c>
      <c r="G50" s="67">
        <v>0</v>
      </c>
      <c r="H50" s="64">
        <f t="shared" si="0"/>
        <v>19947.099999999999</v>
      </c>
      <c r="I50" s="181"/>
      <c r="J50" s="65">
        <v>44189</v>
      </c>
      <c r="K50" s="47" t="s">
        <v>1270</v>
      </c>
      <c r="L50" s="48" t="s">
        <v>608</v>
      </c>
      <c r="M50" s="32"/>
    </row>
    <row r="51" spans="1:13" ht="69" customHeight="1" x14ac:dyDescent="0.25">
      <c r="A51">
        <v>40</v>
      </c>
      <c r="B51" s="45" t="s">
        <v>1286</v>
      </c>
      <c r="C51" s="181"/>
      <c r="D51" s="181"/>
      <c r="E51" s="185"/>
      <c r="F51" s="45">
        <v>18087.22</v>
      </c>
      <c r="G51" s="67">
        <v>0</v>
      </c>
      <c r="H51" s="64">
        <f t="shared" si="0"/>
        <v>18087.22</v>
      </c>
      <c r="I51" s="181"/>
      <c r="J51" s="65">
        <v>44189</v>
      </c>
      <c r="K51" s="47" t="s">
        <v>1270</v>
      </c>
      <c r="L51" s="48" t="s">
        <v>608</v>
      </c>
      <c r="M51" s="32"/>
    </row>
    <row r="52" spans="1:13" ht="69" customHeight="1" x14ac:dyDescent="0.25">
      <c r="A52">
        <v>41</v>
      </c>
      <c r="B52" s="45" t="s">
        <v>1241</v>
      </c>
      <c r="C52" s="181"/>
      <c r="D52" s="181"/>
      <c r="E52" s="185"/>
      <c r="F52" s="45">
        <v>20068.36</v>
      </c>
      <c r="G52" s="67">
        <v>0</v>
      </c>
      <c r="H52" s="64">
        <f t="shared" si="0"/>
        <v>20068.36</v>
      </c>
      <c r="I52" s="181"/>
      <c r="J52" s="65">
        <v>44155</v>
      </c>
      <c r="K52" s="47" t="s">
        <v>1242</v>
      </c>
      <c r="L52" s="48" t="s">
        <v>608</v>
      </c>
      <c r="M52" s="32"/>
    </row>
    <row r="53" spans="1:13" ht="29.25" customHeight="1" x14ac:dyDescent="0.25">
      <c r="A53" s="231"/>
      <c r="B53" s="90" t="s">
        <v>170</v>
      </c>
      <c r="C53" s="73"/>
      <c r="D53" s="73"/>
      <c r="E53" s="73"/>
      <c r="F53" s="73">
        <f>SUM(F12:F52)</f>
        <v>1839580.47</v>
      </c>
      <c r="G53" s="73">
        <f>SUM(G12:G52)</f>
        <v>185844.22</v>
      </c>
      <c r="H53" s="73">
        <f>SUM(H12:H52)</f>
        <v>1653736.2500000002</v>
      </c>
      <c r="I53" s="181"/>
      <c r="J53" s="187"/>
      <c r="K53" s="185"/>
      <c r="L53" s="182"/>
      <c r="M53" s="32"/>
    </row>
    <row r="54" spans="1:13" ht="22.5" customHeight="1" x14ac:dyDescent="0.25">
      <c r="A54" s="520" t="s">
        <v>178</v>
      </c>
      <c r="B54" s="520"/>
      <c r="C54" s="520"/>
      <c r="D54" s="520"/>
      <c r="E54" s="520"/>
      <c r="F54" s="520"/>
      <c r="G54" s="520"/>
      <c r="H54" s="520"/>
      <c r="I54" s="520"/>
      <c r="J54" s="520"/>
      <c r="K54" s="520"/>
      <c r="L54" s="520"/>
      <c r="M54" s="521"/>
    </row>
    <row r="55" spans="1:13" ht="69" customHeight="1" x14ac:dyDescent="0.25">
      <c r="A55">
        <v>42</v>
      </c>
      <c r="B55" s="45" t="s">
        <v>779</v>
      </c>
      <c r="C55" s="181"/>
      <c r="D55" s="181"/>
      <c r="E55" s="185"/>
      <c r="F55" s="67">
        <v>12190</v>
      </c>
      <c r="G55" s="67">
        <v>12190</v>
      </c>
      <c r="H55" s="102">
        <f t="shared" ref="H55:H67" si="1">F55-G55</f>
        <v>0</v>
      </c>
      <c r="I55" s="181"/>
      <c r="J55" s="103" t="s">
        <v>780</v>
      </c>
      <c r="K55" s="40"/>
      <c r="L55" s="48" t="s">
        <v>608</v>
      </c>
      <c r="M55" s="32"/>
    </row>
    <row r="56" spans="1:13" ht="69" customHeight="1" x14ac:dyDescent="0.25">
      <c r="A56">
        <v>43</v>
      </c>
      <c r="B56" s="45" t="s">
        <v>783</v>
      </c>
      <c r="C56" s="181"/>
      <c r="D56" s="181"/>
      <c r="E56" s="185"/>
      <c r="F56" s="67">
        <v>10620</v>
      </c>
      <c r="G56" s="67">
        <v>10620</v>
      </c>
      <c r="H56" s="102">
        <f t="shared" si="1"/>
        <v>0</v>
      </c>
      <c r="I56" s="181"/>
      <c r="J56" s="103" t="s">
        <v>789</v>
      </c>
      <c r="K56" s="40" t="s">
        <v>704</v>
      </c>
      <c r="L56" s="48" t="s">
        <v>608</v>
      </c>
      <c r="M56" s="32"/>
    </row>
    <row r="57" spans="1:13" ht="69" customHeight="1" x14ac:dyDescent="0.25">
      <c r="A57">
        <v>44</v>
      </c>
      <c r="B57" s="45" t="s">
        <v>784</v>
      </c>
      <c r="C57" s="181"/>
      <c r="D57" s="181"/>
      <c r="E57" s="185"/>
      <c r="F57" s="67">
        <v>16979</v>
      </c>
      <c r="G57" s="67">
        <v>16979</v>
      </c>
      <c r="H57" s="102">
        <f t="shared" si="1"/>
        <v>0</v>
      </c>
      <c r="I57" s="181"/>
      <c r="J57" s="103" t="s">
        <v>789</v>
      </c>
      <c r="K57" s="40" t="s">
        <v>704</v>
      </c>
      <c r="L57" s="48" t="s">
        <v>608</v>
      </c>
      <c r="M57" s="32"/>
    </row>
    <row r="58" spans="1:13" ht="69" customHeight="1" x14ac:dyDescent="0.25">
      <c r="A58">
        <v>45</v>
      </c>
      <c r="B58" s="45" t="s">
        <v>786</v>
      </c>
      <c r="C58" s="181"/>
      <c r="D58" s="181"/>
      <c r="E58" s="185"/>
      <c r="F58" s="67">
        <v>11950</v>
      </c>
      <c r="G58" s="67">
        <v>11950</v>
      </c>
      <c r="H58" s="102">
        <f t="shared" si="1"/>
        <v>0</v>
      </c>
      <c r="I58" s="181"/>
      <c r="J58" s="103" t="s">
        <v>789</v>
      </c>
      <c r="K58" s="40" t="s">
        <v>704</v>
      </c>
      <c r="L58" s="48" t="s">
        <v>608</v>
      </c>
      <c r="M58" s="32"/>
    </row>
    <row r="59" spans="1:13" ht="69" customHeight="1" x14ac:dyDescent="0.25">
      <c r="A59">
        <v>46</v>
      </c>
      <c r="B59" s="45" t="s">
        <v>1448</v>
      </c>
      <c r="C59" s="181"/>
      <c r="D59" s="181"/>
      <c r="E59" s="185"/>
      <c r="F59" s="67">
        <v>15000</v>
      </c>
      <c r="G59" s="67">
        <v>0</v>
      </c>
      <c r="H59" s="102">
        <f t="shared" si="1"/>
        <v>15000</v>
      </c>
      <c r="I59" s="181"/>
      <c r="J59" s="103" t="s">
        <v>791</v>
      </c>
      <c r="K59" s="47" t="s">
        <v>790</v>
      </c>
      <c r="L59" s="48" t="s">
        <v>608</v>
      </c>
      <c r="M59" s="32"/>
    </row>
    <row r="60" spans="1:13" ht="69" customHeight="1" x14ac:dyDescent="0.25">
      <c r="A60">
        <v>47</v>
      </c>
      <c r="B60" s="45" t="s">
        <v>1447</v>
      </c>
      <c r="C60" s="181"/>
      <c r="D60" s="181"/>
      <c r="E60" s="185"/>
      <c r="F60" s="67">
        <v>12000</v>
      </c>
      <c r="G60" s="67">
        <v>0</v>
      </c>
      <c r="H60" s="102">
        <f t="shared" si="1"/>
        <v>12000</v>
      </c>
      <c r="I60" s="181"/>
      <c r="J60" s="103" t="s">
        <v>791</v>
      </c>
      <c r="K60" s="47" t="s">
        <v>790</v>
      </c>
      <c r="L60" s="48" t="s">
        <v>608</v>
      </c>
      <c r="M60" s="32"/>
    </row>
    <row r="61" spans="1:13" ht="54" customHeight="1" x14ac:dyDescent="0.25">
      <c r="A61">
        <v>48</v>
      </c>
      <c r="B61" s="45" t="s">
        <v>1030</v>
      </c>
      <c r="C61" s="188"/>
      <c r="D61" s="189"/>
      <c r="E61" s="190"/>
      <c r="F61" s="67">
        <v>12000</v>
      </c>
      <c r="G61" s="67">
        <v>0</v>
      </c>
      <c r="H61" s="102">
        <f t="shared" si="1"/>
        <v>12000</v>
      </c>
      <c r="I61" s="189"/>
      <c r="J61" s="103" t="s">
        <v>791</v>
      </c>
      <c r="K61" s="47" t="s">
        <v>790</v>
      </c>
      <c r="L61" s="48" t="s">
        <v>608</v>
      </c>
      <c r="M61" s="32"/>
    </row>
    <row r="62" spans="1:13" ht="87" customHeight="1" x14ac:dyDescent="0.25">
      <c r="A62">
        <v>49</v>
      </c>
      <c r="B62" s="45" t="s">
        <v>1029</v>
      </c>
      <c r="C62" s="181"/>
      <c r="D62" s="181"/>
      <c r="E62" s="185"/>
      <c r="F62" s="67">
        <v>16000</v>
      </c>
      <c r="G62" s="67">
        <v>0</v>
      </c>
      <c r="H62" s="102">
        <f t="shared" si="1"/>
        <v>16000</v>
      </c>
      <c r="I62" s="181"/>
      <c r="J62" s="103" t="s">
        <v>791</v>
      </c>
      <c r="K62" s="47" t="s">
        <v>790</v>
      </c>
      <c r="L62" s="48" t="s">
        <v>608</v>
      </c>
      <c r="M62" s="32"/>
    </row>
    <row r="63" spans="1:13" ht="84.75" customHeight="1" x14ac:dyDescent="0.25">
      <c r="A63">
        <v>50</v>
      </c>
      <c r="B63" s="45" t="s">
        <v>1046</v>
      </c>
      <c r="C63" s="181"/>
      <c r="D63" s="181"/>
      <c r="E63" s="185"/>
      <c r="F63" s="45">
        <v>201532.74</v>
      </c>
      <c r="G63" s="67">
        <v>0</v>
      </c>
      <c r="H63" s="102">
        <f t="shared" si="1"/>
        <v>201532.74</v>
      </c>
      <c r="I63" s="181"/>
      <c r="J63" s="103" t="s">
        <v>1124</v>
      </c>
      <c r="K63" s="47" t="s">
        <v>1073</v>
      </c>
      <c r="L63" s="48" t="s">
        <v>608</v>
      </c>
      <c r="M63" s="32"/>
    </row>
    <row r="64" spans="1:13" ht="51.75" customHeight="1" x14ac:dyDescent="0.25">
      <c r="A64">
        <v>51</v>
      </c>
      <c r="B64" s="45" t="s">
        <v>1047</v>
      </c>
      <c r="C64" s="188"/>
      <c r="D64" s="189"/>
      <c r="E64" s="190"/>
      <c r="F64" s="45">
        <v>201532.74</v>
      </c>
      <c r="G64" s="67">
        <v>0</v>
      </c>
      <c r="H64" s="102">
        <f t="shared" si="1"/>
        <v>201532.74</v>
      </c>
      <c r="I64" s="189"/>
      <c r="J64" s="103" t="s">
        <v>1124</v>
      </c>
      <c r="K64" s="47" t="s">
        <v>1073</v>
      </c>
      <c r="L64" s="48" t="s">
        <v>608</v>
      </c>
      <c r="M64" s="32"/>
    </row>
    <row r="65" spans="1:13" ht="54" customHeight="1" x14ac:dyDescent="0.25">
      <c r="A65">
        <v>52</v>
      </c>
      <c r="B65" s="45" t="s">
        <v>1050</v>
      </c>
      <c r="C65" s="188"/>
      <c r="D65" s="189"/>
      <c r="E65" s="190"/>
      <c r="F65" s="45">
        <v>17106.12</v>
      </c>
      <c r="G65" s="67">
        <v>0</v>
      </c>
      <c r="H65" s="102">
        <f t="shared" si="1"/>
        <v>17106.12</v>
      </c>
      <c r="I65" s="189"/>
      <c r="J65" s="103" t="s">
        <v>1124</v>
      </c>
      <c r="K65" s="47" t="s">
        <v>1073</v>
      </c>
      <c r="L65" s="48" t="s">
        <v>608</v>
      </c>
      <c r="M65" s="32"/>
    </row>
    <row r="66" spans="1:13" ht="105" customHeight="1" x14ac:dyDescent="0.25">
      <c r="A66">
        <v>53</v>
      </c>
      <c r="B66" s="45" t="s">
        <v>1053</v>
      </c>
      <c r="C66" s="188"/>
      <c r="D66" s="189"/>
      <c r="E66" s="190"/>
      <c r="F66" s="45">
        <v>18117.12</v>
      </c>
      <c r="G66" s="67">
        <v>0</v>
      </c>
      <c r="H66" s="102">
        <f t="shared" si="1"/>
        <v>18117.12</v>
      </c>
      <c r="I66" s="189"/>
      <c r="J66" s="103" t="s">
        <v>1124</v>
      </c>
      <c r="K66" s="47" t="s">
        <v>1073</v>
      </c>
      <c r="L66" s="48" t="s">
        <v>608</v>
      </c>
      <c r="M66" s="32"/>
    </row>
    <row r="67" spans="1:13" ht="54" customHeight="1" x14ac:dyDescent="0.25">
      <c r="A67">
        <v>54</v>
      </c>
      <c r="B67" s="45" t="s">
        <v>1055</v>
      </c>
      <c r="C67" s="188"/>
      <c r="D67" s="189"/>
      <c r="E67" s="190"/>
      <c r="F67" s="45">
        <v>15994.02</v>
      </c>
      <c r="G67" s="67">
        <v>0</v>
      </c>
      <c r="H67" s="102">
        <f t="shared" si="1"/>
        <v>15994.02</v>
      </c>
      <c r="I67" s="189"/>
      <c r="J67" s="103" t="s">
        <v>1124</v>
      </c>
      <c r="K67" s="47" t="s">
        <v>1073</v>
      </c>
      <c r="L67" s="48" t="s">
        <v>608</v>
      </c>
      <c r="M67" s="32"/>
    </row>
    <row r="68" spans="1:13" ht="24.75" customHeight="1" x14ac:dyDescent="0.25">
      <c r="B68" s="90" t="s">
        <v>170</v>
      </c>
      <c r="C68" s="73"/>
      <c r="D68" s="73"/>
      <c r="E68" s="73"/>
      <c r="F68" s="73">
        <f>SUM(F55:F67)</f>
        <v>561021.74</v>
      </c>
      <c r="G68" s="73">
        <f>SUM(G55:G67)</f>
        <v>51739</v>
      </c>
      <c r="H68" s="73">
        <f>SUM(H55:H67)</f>
        <v>509282.74</v>
      </c>
      <c r="I68" s="189"/>
      <c r="J68" s="103"/>
      <c r="K68" s="47"/>
      <c r="L68" s="48"/>
      <c r="M68" s="32"/>
    </row>
    <row r="69" spans="1:13" ht="29.25" customHeight="1" x14ac:dyDescent="0.25">
      <c r="A69" s="520" t="s">
        <v>179</v>
      </c>
      <c r="B69" s="522"/>
      <c r="C69" s="522"/>
      <c r="D69" s="522"/>
      <c r="E69" s="522"/>
      <c r="F69" s="522"/>
      <c r="G69" s="522"/>
      <c r="H69" s="522"/>
      <c r="I69" s="522"/>
      <c r="J69" s="522"/>
      <c r="K69" s="522"/>
      <c r="L69" s="522"/>
      <c r="M69" s="523"/>
    </row>
    <row r="70" spans="1:13" ht="54" customHeight="1" x14ac:dyDescent="0.25">
      <c r="A70">
        <v>55</v>
      </c>
      <c r="B70" s="45" t="s">
        <v>1051</v>
      </c>
      <c r="C70" s="188"/>
      <c r="D70" s="189"/>
      <c r="E70" s="190"/>
      <c r="F70" s="45">
        <v>17106.12</v>
      </c>
      <c r="G70" s="67">
        <v>0</v>
      </c>
      <c r="H70" s="102">
        <f t="shared" ref="H70:H82" si="2">F70-G70</f>
        <v>17106.12</v>
      </c>
      <c r="I70" s="189"/>
      <c r="J70" s="103" t="s">
        <v>1124</v>
      </c>
      <c r="K70" s="47" t="s">
        <v>1073</v>
      </c>
      <c r="L70" s="48" t="s">
        <v>608</v>
      </c>
      <c r="M70" s="32"/>
    </row>
    <row r="71" spans="1:13" ht="54" customHeight="1" x14ac:dyDescent="0.25">
      <c r="A71">
        <v>56</v>
      </c>
      <c r="B71" s="45" t="s">
        <v>1052</v>
      </c>
      <c r="C71" s="188"/>
      <c r="D71" s="189"/>
      <c r="E71" s="190"/>
      <c r="F71" s="45">
        <v>18117.12</v>
      </c>
      <c r="G71" s="67">
        <v>0</v>
      </c>
      <c r="H71" s="102">
        <f t="shared" si="2"/>
        <v>18117.12</v>
      </c>
      <c r="I71" s="189"/>
      <c r="J71" s="103" t="s">
        <v>1124</v>
      </c>
      <c r="K71" s="47" t="s">
        <v>1073</v>
      </c>
      <c r="L71" s="48" t="s">
        <v>608</v>
      </c>
      <c r="M71" s="32"/>
    </row>
    <row r="72" spans="1:13" ht="54" customHeight="1" x14ac:dyDescent="0.25">
      <c r="A72">
        <v>57</v>
      </c>
      <c r="B72" s="45" t="s">
        <v>1054</v>
      </c>
      <c r="C72" s="188"/>
      <c r="D72" s="189"/>
      <c r="E72" s="190"/>
      <c r="F72" s="45">
        <v>15994.02</v>
      </c>
      <c r="G72" s="67">
        <v>0</v>
      </c>
      <c r="H72" s="102">
        <f t="shared" si="2"/>
        <v>15994.02</v>
      </c>
      <c r="I72" s="189"/>
      <c r="J72" s="103" t="s">
        <v>1124</v>
      </c>
      <c r="K72" s="47" t="s">
        <v>1073</v>
      </c>
      <c r="L72" s="48" t="s">
        <v>608</v>
      </c>
      <c r="M72" s="32"/>
    </row>
    <row r="73" spans="1:13" ht="54" customHeight="1" x14ac:dyDescent="0.25">
      <c r="A73">
        <v>58</v>
      </c>
      <c r="B73" s="45" t="s">
        <v>768</v>
      </c>
      <c r="C73" s="188"/>
      <c r="D73" s="189"/>
      <c r="E73" s="190"/>
      <c r="F73" s="67">
        <v>68745</v>
      </c>
      <c r="G73" s="67">
        <v>0</v>
      </c>
      <c r="H73" s="102">
        <f t="shared" si="2"/>
        <v>68745</v>
      </c>
      <c r="I73" s="189"/>
      <c r="J73" s="103" t="s">
        <v>769</v>
      </c>
      <c r="K73" s="47" t="s">
        <v>694</v>
      </c>
      <c r="L73" s="48" t="s">
        <v>608</v>
      </c>
      <c r="M73" s="32"/>
    </row>
    <row r="74" spans="1:13" ht="54" customHeight="1" x14ac:dyDescent="0.25">
      <c r="A74">
        <v>59</v>
      </c>
      <c r="B74" s="45" t="s">
        <v>770</v>
      </c>
      <c r="C74" s="188"/>
      <c r="D74" s="189"/>
      <c r="E74" s="190"/>
      <c r="F74" s="67">
        <v>79367</v>
      </c>
      <c r="G74" s="67">
        <v>0</v>
      </c>
      <c r="H74" s="102">
        <f t="shared" si="2"/>
        <v>79367</v>
      </c>
      <c r="I74" s="189"/>
      <c r="J74" s="103" t="s">
        <v>769</v>
      </c>
      <c r="K74" s="47" t="s">
        <v>694</v>
      </c>
      <c r="L74" s="48" t="s">
        <v>608</v>
      </c>
      <c r="M74" s="32"/>
    </row>
    <row r="75" spans="1:13" ht="54" customHeight="1" x14ac:dyDescent="0.25">
      <c r="A75">
        <v>60</v>
      </c>
      <c r="B75" s="45" t="s">
        <v>1243</v>
      </c>
      <c r="C75" s="188"/>
      <c r="D75" s="189"/>
      <c r="E75" s="190"/>
      <c r="F75" s="45">
        <v>20203.09</v>
      </c>
      <c r="G75" s="67">
        <v>0</v>
      </c>
      <c r="H75" s="64">
        <f t="shared" si="2"/>
        <v>20203.09</v>
      </c>
      <c r="I75" s="189"/>
      <c r="J75" s="65">
        <v>44155</v>
      </c>
      <c r="K75" s="47" t="s">
        <v>1242</v>
      </c>
      <c r="L75" s="48" t="s">
        <v>608</v>
      </c>
      <c r="M75" s="32"/>
    </row>
    <row r="76" spans="1:13" ht="54" customHeight="1" x14ac:dyDescent="0.25">
      <c r="A76">
        <v>61</v>
      </c>
      <c r="B76" s="45" t="s">
        <v>1245</v>
      </c>
      <c r="C76" s="188"/>
      <c r="D76" s="189"/>
      <c r="E76" s="190"/>
      <c r="F76" s="45">
        <v>24692.67</v>
      </c>
      <c r="G76" s="67">
        <v>0</v>
      </c>
      <c r="H76" s="64">
        <f t="shared" si="2"/>
        <v>24692.67</v>
      </c>
      <c r="I76" s="189"/>
      <c r="J76" s="65">
        <v>44155</v>
      </c>
      <c r="K76" s="47" t="s">
        <v>1242</v>
      </c>
      <c r="L76" s="48" t="s">
        <v>608</v>
      </c>
      <c r="M76" s="32"/>
    </row>
    <row r="77" spans="1:13" ht="54" customHeight="1" x14ac:dyDescent="0.25">
      <c r="A77">
        <v>62</v>
      </c>
      <c r="B77" s="45" t="s">
        <v>1251</v>
      </c>
      <c r="C77" s="188"/>
      <c r="D77" s="189"/>
      <c r="E77" s="190"/>
      <c r="F77" s="45">
        <v>10101.540000000001</v>
      </c>
      <c r="G77" s="67">
        <v>0</v>
      </c>
      <c r="H77" s="64">
        <f t="shared" si="2"/>
        <v>10101.540000000001</v>
      </c>
      <c r="I77" s="189"/>
      <c r="J77" s="65">
        <v>44155</v>
      </c>
      <c r="K77" s="47" t="s">
        <v>1242</v>
      </c>
      <c r="L77" s="48" t="s">
        <v>608</v>
      </c>
      <c r="M77" s="32"/>
    </row>
    <row r="78" spans="1:13" ht="54" customHeight="1" x14ac:dyDescent="0.25">
      <c r="A78">
        <v>63</v>
      </c>
      <c r="B78" s="45" t="s">
        <v>1247</v>
      </c>
      <c r="C78" s="188"/>
      <c r="D78" s="189"/>
      <c r="E78" s="190"/>
      <c r="F78" s="45">
        <v>19080.7</v>
      </c>
      <c r="G78" s="67">
        <v>0</v>
      </c>
      <c r="H78" s="64">
        <f t="shared" si="2"/>
        <v>19080.7</v>
      </c>
      <c r="I78" s="189"/>
      <c r="J78" s="65">
        <v>44155</v>
      </c>
      <c r="K78" s="47" t="s">
        <v>1242</v>
      </c>
      <c r="L78" s="48" t="s">
        <v>608</v>
      </c>
      <c r="M78" s="32"/>
    </row>
    <row r="79" spans="1:13" ht="54" customHeight="1" x14ac:dyDescent="0.25">
      <c r="A79">
        <v>64</v>
      </c>
      <c r="B79" s="45" t="s">
        <v>1249</v>
      </c>
      <c r="C79" s="188"/>
      <c r="D79" s="189"/>
      <c r="E79" s="190"/>
      <c r="F79" s="45">
        <v>17958.3</v>
      </c>
      <c r="G79" s="67">
        <v>0</v>
      </c>
      <c r="H79" s="64">
        <f t="shared" si="2"/>
        <v>17958.3</v>
      </c>
      <c r="I79" s="189"/>
      <c r="J79" s="65">
        <v>44155</v>
      </c>
      <c r="K79" s="47" t="s">
        <v>1242</v>
      </c>
      <c r="L79" s="48" t="s">
        <v>608</v>
      </c>
      <c r="M79" s="32"/>
    </row>
    <row r="80" spans="1:13" ht="54" customHeight="1" x14ac:dyDescent="0.25">
      <c r="A80">
        <v>65</v>
      </c>
      <c r="B80" s="45" t="s">
        <v>1277</v>
      </c>
      <c r="C80" s="188"/>
      <c r="D80" s="189"/>
      <c r="E80" s="190"/>
      <c r="F80" s="45">
        <v>18244.580000000002</v>
      </c>
      <c r="G80" s="67">
        <v>0</v>
      </c>
      <c r="H80" s="64">
        <f t="shared" si="2"/>
        <v>18244.580000000002</v>
      </c>
      <c r="I80" s="189"/>
      <c r="J80" s="65">
        <v>44189</v>
      </c>
      <c r="K80" s="47" t="s">
        <v>1270</v>
      </c>
      <c r="L80" s="48" t="s">
        <v>608</v>
      </c>
      <c r="M80" s="32"/>
    </row>
    <row r="81" spans="1:13" ht="54" customHeight="1" x14ac:dyDescent="0.25">
      <c r="A81">
        <v>66</v>
      </c>
      <c r="B81" s="45" t="s">
        <v>1280</v>
      </c>
      <c r="C81" s="188"/>
      <c r="D81" s="189"/>
      <c r="E81" s="190"/>
      <c r="F81" s="45">
        <v>121434</v>
      </c>
      <c r="G81" s="67">
        <v>0</v>
      </c>
      <c r="H81" s="64">
        <f t="shared" si="2"/>
        <v>121434</v>
      </c>
      <c r="I81" s="189"/>
      <c r="J81" s="65">
        <v>44189</v>
      </c>
      <c r="K81" s="47" t="s">
        <v>1281</v>
      </c>
      <c r="L81" s="48" t="s">
        <v>608</v>
      </c>
      <c r="M81" s="32"/>
    </row>
    <row r="82" spans="1:13" ht="54" customHeight="1" x14ac:dyDescent="0.25">
      <c r="A82">
        <v>67</v>
      </c>
      <c r="B82" s="45" t="s">
        <v>1287</v>
      </c>
      <c r="C82" s="188"/>
      <c r="D82" s="189"/>
      <c r="E82" s="190"/>
      <c r="F82" s="45">
        <v>18477.14</v>
      </c>
      <c r="G82" s="67">
        <v>0</v>
      </c>
      <c r="H82" s="64">
        <f t="shared" si="2"/>
        <v>18477.14</v>
      </c>
      <c r="I82" s="189"/>
      <c r="J82" s="65">
        <v>44189</v>
      </c>
      <c r="K82" s="47" t="s">
        <v>1270</v>
      </c>
      <c r="L82" s="48" t="s">
        <v>608</v>
      </c>
      <c r="M82" s="32"/>
    </row>
    <row r="83" spans="1:13" ht="30.75" customHeight="1" x14ac:dyDescent="0.25">
      <c r="B83" s="90" t="s">
        <v>170</v>
      </c>
      <c r="C83" s="73"/>
      <c r="D83" s="73"/>
      <c r="E83" s="73"/>
      <c r="F83" s="73">
        <f>SUM(F70:F82)</f>
        <v>449521.28</v>
      </c>
      <c r="G83" s="73">
        <f>SUM(G70:G82)</f>
        <v>0</v>
      </c>
      <c r="H83" s="73">
        <f>SUM(H70:H82)</f>
        <v>449521.28</v>
      </c>
      <c r="I83" s="189"/>
      <c r="J83" s="103"/>
      <c r="K83" s="47"/>
      <c r="L83" s="48"/>
      <c r="M83" s="32"/>
    </row>
    <row r="84" spans="1:13" ht="24" customHeight="1" x14ac:dyDescent="0.25">
      <c r="B84" s="524" t="s">
        <v>1577</v>
      </c>
      <c r="C84" s="505"/>
      <c r="D84" s="505"/>
      <c r="E84" s="505"/>
      <c r="F84" s="505"/>
      <c r="G84" s="505"/>
      <c r="H84" s="505"/>
      <c r="I84" s="505"/>
      <c r="J84" s="505"/>
      <c r="K84" s="505"/>
      <c r="L84" s="505"/>
      <c r="M84" s="506"/>
    </row>
    <row r="85" spans="1:13" ht="35.25" customHeight="1" x14ac:dyDescent="0.25">
      <c r="A85">
        <v>68</v>
      </c>
      <c r="B85" s="45" t="s">
        <v>959</v>
      </c>
      <c r="C85" s="188"/>
      <c r="D85" s="189"/>
      <c r="E85" s="190"/>
      <c r="F85" s="67">
        <v>43700</v>
      </c>
      <c r="G85" s="67">
        <v>0</v>
      </c>
      <c r="H85" s="102">
        <f t="shared" ref="H85:H95" si="3">F85-G85</f>
        <v>43700</v>
      </c>
      <c r="I85" s="189"/>
      <c r="J85" s="103" t="s">
        <v>971</v>
      </c>
      <c r="K85" s="47" t="s">
        <v>972</v>
      </c>
      <c r="L85" s="48" t="s">
        <v>608</v>
      </c>
      <c r="M85" s="32"/>
    </row>
    <row r="86" spans="1:13" ht="35.25" customHeight="1" x14ac:dyDescent="0.25">
      <c r="A86">
        <v>69</v>
      </c>
      <c r="B86" s="45" t="s">
        <v>960</v>
      </c>
      <c r="C86" s="188"/>
      <c r="D86" s="189"/>
      <c r="E86" s="190"/>
      <c r="F86" s="67">
        <v>5720</v>
      </c>
      <c r="G86" s="67">
        <v>0</v>
      </c>
      <c r="H86" s="102">
        <f t="shared" si="3"/>
        <v>5720</v>
      </c>
      <c r="I86" s="189"/>
      <c r="J86" s="103" t="s">
        <v>971</v>
      </c>
      <c r="K86" s="47" t="s">
        <v>972</v>
      </c>
      <c r="L86" s="48" t="s">
        <v>608</v>
      </c>
      <c r="M86" s="32"/>
    </row>
    <row r="87" spans="1:13" ht="35.25" customHeight="1" x14ac:dyDescent="0.25">
      <c r="A87">
        <v>70</v>
      </c>
      <c r="B87" s="45" t="s">
        <v>961</v>
      </c>
      <c r="C87" s="188"/>
      <c r="D87" s="189"/>
      <c r="E87" s="190"/>
      <c r="F87" s="67">
        <v>20740</v>
      </c>
      <c r="G87" s="67">
        <v>0</v>
      </c>
      <c r="H87" s="102">
        <f t="shared" si="3"/>
        <v>20740</v>
      </c>
      <c r="I87" s="189"/>
      <c r="J87" s="103" t="s">
        <v>971</v>
      </c>
      <c r="K87" s="47" t="s">
        <v>972</v>
      </c>
      <c r="L87" s="48" t="s">
        <v>608</v>
      </c>
      <c r="M87" s="32"/>
    </row>
    <row r="88" spans="1:13" ht="35.25" customHeight="1" x14ac:dyDescent="0.25">
      <c r="A88">
        <v>71</v>
      </c>
      <c r="B88" s="45" t="s">
        <v>962</v>
      </c>
      <c r="C88" s="188"/>
      <c r="D88" s="189"/>
      <c r="E88" s="190"/>
      <c r="F88" s="67">
        <v>10500</v>
      </c>
      <c r="G88" s="67">
        <v>0</v>
      </c>
      <c r="H88" s="102">
        <f t="shared" si="3"/>
        <v>10500</v>
      </c>
      <c r="I88" s="189"/>
      <c r="J88" s="103" t="s">
        <v>971</v>
      </c>
      <c r="K88" s="47" t="s">
        <v>972</v>
      </c>
      <c r="L88" s="48" t="s">
        <v>608</v>
      </c>
      <c r="M88" s="32"/>
    </row>
    <row r="89" spans="1:13" ht="35.25" customHeight="1" x14ac:dyDescent="0.25">
      <c r="A89">
        <v>72</v>
      </c>
      <c r="B89" s="45" t="s">
        <v>963</v>
      </c>
      <c r="C89" s="188"/>
      <c r="D89" s="189"/>
      <c r="E89" s="190"/>
      <c r="F89" s="67">
        <v>5840</v>
      </c>
      <c r="G89" s="67">
        <v>0</v>
      </c>
      <c r="H89" s="102">
        <f t="shared" si="3"/>
        <v>5840</v>
      </c>
      <c r="I89" s="189"/>
      <c r="J89" s="103" t="s">
        <v>971</v>
      </c>
      <c r="K89" s="47" t="s">
        <v>972</v>
      </c>
      <c r="L89" s="48" t="s">
        <v>608</v>
      </c>
      <c r="M89" s="32"/>
    </row>
    <row r="90" spans="1:13" ht="35.25" customHeight="1" x14ac:dyDescent="0.25">
      <c r="A90">
        <v>73</v>
      </c>
      <c r="B90" s="45" t="s">
        <v>964</v>
      </c>
      <c r="C90" s="188"/>
      <c r="D90" s="189"/>
      <c r="E90" s="190"/>
      <c r="F90" s="67">
        <v>14700</v>
      </c>
      <c r="G90" s="67">
        <v>0</v>
      </c>
      <c r="H90" s="102">
        <f t="shared" si="3"/>
        <v>14700</v>
      </c>
      <c r="I90" s="189"/>
      <c r="J90" s="103" t="s">
        <v>971</v>
      </c>
      <c r="K90" s="47" t="s">
        <v>972</v>
      </c>
      <c r="L90" s="48" t="s">
        <v>608</v>
      </c>
      <c r="M90" s="32"/>
    </row>
    <row r="91" spans="1:13" ht="35.25" customHeight="1" x14ac:dyDescent="0.25">
      <c r="A91">
        <v>74</v>
      </c>
      <c r="B91" s="45" t="s">
        <v>970</v>
      </c>
      <c r="C91" s="188"/>
      <c r="D91" s="189"/>
      <c r="E91" s="190"/>
      <c r="F91" s="67">
        <v>57300</v>
      </c>
      <c r="G91" s="67">
        <v>0</v>
      </c>
      <c r="H91" s="102">
        <f t="shared" si="3"/>
        <v>57300</v>
      </c>
      <c r="I91" s="189"/>
      <c r="J91" s="103" t="s">
        <v>971</v>
      </c>
      <c r="K91" s="47" t="s">
        <v>972</v>
      </c>
      <c r="L91" s="48" t="s">
        <v>608</v>
      </c>
      <c r="M91" s="32"/>
    </row>
    <row r="92" spans="1:13" ht="35.25" customHeight="1" x14ac:dyDescent="0.25">
      <c r="A92">
        <v>75</v>
      </c>
      <c r="B92" s="45" t="s">
        <v>1262</v>
      </c>
      <c r="C92" s="188"/>
      <c r="D92" s="189"/>
      <c r="E92" s="190"/>
      <c r="F92" s="45">
        <v>150000</v>
      </c>
      <c r="G92" s="67">
        <v>0</v>
      </c>
      <c r="H92" s="64">
        <f t="shared" si="3"/>
        <v>150000</v>
      </c>
      <c r="I92" s="189"/>
      <c r="J92" s="65">
        <v>44155</v>
      </c>
      <c r="K92" s="47" t="s">
        <v>1240</v>
      </c>
      <c r="L92" s="48" t="s">
        <v>608</v>
      </c>
      <c r="M92" s="32"/>
    </row>
    <row r="93" spans="1:13" ht="35.25" customHeight="1" x14ac:dyDescent="0.25">
      <c r="A93">
        <v>76</v>
      </c>
      <c r="B93" s="45" t="s">
        <v>797</v>
      </c>
      <c r="C93" s="188"/>
      <c r="D93" s="189"/>
      <c r="E93" s="190"/>
      <c r="F93" s="67">
        <v>10900</v>
      </c>
      <c r="G93" s="67">
        <v>0</v>
      </c>
      <c r="H93" s="102">
        <f t="shared" si="3"/>
        <v>10900</v>
      </c>
      <c r="I93" s="189"/>
      <c r="J93" s="103" t="s">
        <v>791</v>
      </c>
      <c r="K93" s="47" t="s">
        <v>790</v>
      </c>
      <c r="L93" s="48" t="s">
        <v>608</v>
      </c>
      <c r="M93" s="32"/>
    </row>
    <row r="94" spans="1:13" ht="35.25" customHeight="1" x14ac:dyDescent="0.25">
      <c r="A94">
        <v>77</v>
      </c>
      <c r="B94" s="45" t="s">
        <v>792</v>
      </c>
      <c r="C94" s="188"/>
      <c r="D94" s="189"/>
      <c r="E94" s="190"/>
      <c r="F94" s="67">
        <v>13000</v>
      </c>
      <c r="G94" s="67">
        <v>0</v>
      </c>
      <c r="H94" s="102">
        <f t="shared" si="3"/>
        <v>13000</v>
      </c>
      <c r="I94" s="189"/>
      <c r="J94" s="103" t="s">
        <v>791</v>
      </c>
      <c r="K94" s="47" t="s">
        <v>790</v>
      </c>
      <c r="L94" s="48" t="s">
        <v>608</v>
      </c>
      <c r="M94" s="32"/>
    </row>
    <row r="95" spans="1:13" ht="35.25" customHeight="1" x14ac:dyDescent="0.25">
      <c r="A95">
        <v>78</v>
      </c>
      <c r="B95" s="45" t="s">
        <v>1031</v>
      </c>
      <c r="C95" s="188"/>
      <c r="D95" s="189"/>
      <c r="E95" s="190"/>
      <c r="F95" s="67">
        <v>11950</v>
      </c>
      <c r="G95" s="67">
        <v>11950</v>
      </c>
      <c r="H95" s="102">
        <f t="shared" si="3"/>
        <v>0</v>
      </c>
      <c r="I95" s="189"/>
      <c r="J95" s="103" t="s">
        <v>789</v>
      </c>
      <c r="K95" s="40" t="s">
        <v>704</v>
      </c>
      <c r="L95" s="48" t="s">
        <v>608</v>
      </c>
      <c r="M95" s="32"/>
    </row>
    <row r="96" spans="1:13" ht="35.25" customHeight="1" x14ac:dyDescent="0.25">
      <c r="B96" s="467" t="s">
        <v>170</v>
      </c>
      <c r="C96" s="468"/>
      <c r="D96" s="468"/>
      <c r="E96" s="469"/>
      <c r="F96" s="73">
        <f>SUM(F85:F95)</f>
        <v>344350</v>
      </c>
      <c r="G96" s="73">
        <f>SUM(G85:G95)</f>
        <v>11950</v>
      </c>
      <c r="H96" s="73">
        <f>SUM(H85:H95)</f>
        <v>332400</v>
      </c>
      <c r="I96" s="189"/>
      <c r="J96" s="191"/>
      <c r="K96" s="185"/>
      <c r="L96" s="182"/>
      <c r="M96" s="32"/>
    </row>
    <row r="97" spans="1:13" ht="35.25" customHeight="1" x14ac:dyDescent="0.25">
      <c r="A97" s="231"/>
      <c r="B97" s="507" t="s">
        <v>1578</v>
      </c>
      <c r="C97" s="508"/>
      <c r="D97" s="508"/>
      <c r="E97" s="509"/>
      <c r="F97" s="225">
        <f>F53+F68+F83+F96</f>
        <v>3194473.49</v>
      </c>
      <c r="G97" s="225">
        <f>G53+G68+G83+G96</f>
        <v>249533.22</v>
      </c>
      <c r="H97" s="225">
        <f>H53+H68+H83+H96</f>
        <v>2944940.2700000005</v>
      </c>
      <c r="I97" s="189"/>
      <c r="J97" s="191"/>
      <c r="K97" s="185"/>
      <c r="L97" s="182"/>
      <c r="M97" s="32"/>
    </row>
    <row r="98" spans="1:13" ht="35.25" customHeight="1" x14ac:dyDescent="0.25">
      <c r="B98" s="510" t="s">
        <v>1579</v>
      </c>
      <c r="C98" s="525"/>
      <c r="D98" s="525"/>
      <c r="E98" s="525"/>
      <c r="F98" s="525"/>
      <c r="G98" s="525"/>
      <c r="H98" s="525"/>
      <c r="I98" s="525"/>
      <c r="J98" s="525"/>
      <c r="K98" s="525"/>
      <c r="L98" s="525"/>
      <c r="M98" s="526"/>
    </row>
    <row r="99" spans="1:13" ht="35.25" customHeight="1" x14ac:dyDescent="0.25">
      <c r="B99" s="527" t="s">
        <v>176</v>
      </c>
      <c r="C99" s="528"/>
      <c r="D99" s="528"/>
      <c r="E99" s="528"/>
      <c r="F99" s="528"/>
      <c r="G99" s="528"/>
      <c r="H99" s="528"/>
      <c r="I99" s="528"/>
      <c r="J99" s="528"/>
      <c r="K99" s="528"/>
      <c r="L99" s="528"/>
      <c r="M99" s="529"/>
    </row>
    <row r="100" spans="1:13" ht="35.25" customHeight="1" x14ac:dyDescent="0.25">
      <c r="A100">
        <v>79</v>
      </c>
      <c r="B100" s="45" t="s">
        <v>1252</v>
      </c>
      <c r="C100" s="188"/>
      <c r="D100" s="189"/>
      <c r="E100" s="190"/>
      <c r="F100" s="45">
        <v>13378.91</v>
      </c>
      <c r="G100" s="67">
        <v>0</v>
      </c>
      <c r="H100" s="64">
        <f t="shared" ref="H100:H106" si="4">F100-G100</f>
        <v>13378.91</v>
      </c>
      <c r="I100" s="189"/>
      <c r="J100" s="65">
        <v>44155</v>
      </c>
      <c r="K100" s="47" t="s">
        <v>1242</v>
      </c>
      <c r="L100" s="48" t="s">
        <v>608</v>
      </c>
      <c r="M100" s="32"/>
    </row>
    <row r="101" spans="1:13" ht="35.25" customHeight="1" x14ac:dyDescent="0.25">
      <c r="A101">
        <v>80</v>
      </c>
      <c r="B101" s="45" t="s">
        <v>1269</v>
      </c>
      <c r="C101" s="188"/>
      <c r="D101" s="189"/>
      <c r="E101" s="190"/>
      <c r="F101" s="45">
        <v>32657.16</v>
      </c>
      <c r="G101" s="67">
        <v>0</v>
      </c>
      <c r="H101" s="64">
        <f t="shared" si="4"/>
        <v>32657.16</v>
      </c>
      <c r="I101" s="189"/>
      <c r="J101" s="65">
        <v>44189</v>
      </c>
      <c r="K101" s="47" t="s">
        <v>1270</v>
      </c>
      <c r="L101" s="48" t="s">
        <v>608</v>
      </c>
      <c r="M101" s="32"/>
    </row>
    <row r="102" spans="1:13" ht="35.25" customHeight="1" x14ac:dyDescent="0.25">
      <c r="A102">
        <v>81</v>
      </c>
      <c r="B102" s="45" t="s">
        <v>1274</v>
      </c>
      <c r="C102" s="188"/>
      <c r="D102" s="189"/>
      <c r="E102" s="190"/>
      <c r="F102" s="45">
        <v>97337.81</v>
      </c>
      <c r="G102" s="67">
        <v>0</v>
      </c>
      <c r="H102" s="64">
        <f t="shared" si="4"/>
        <v>97337.81</v>
      </c>
      <c r="I102" s="189"/>
      <c r="J102" s="65">
        <v>44189</v>
      </c>
      <c r="K102" s="47" t="s">
        <v>1270</v>
      </c>
      <c r="L102" s="48" t="s">
        <v>608</v>
      </c>
      <c r="M102" s="32"/>
    </row>
    <row r="103" spans="1:13" ht="35.25" customHeight="1" x14ac:dyDescent="0.25">
      <c r="A103">
        <v>82</v>
      </c>
      <c r="B103" s="45" t="s">
        <v>1288</v>
      </c>
      <c r="C103" s="188"/>
      <c r="D103" s="189"/>
      <c r="E103" s="190"/>
      <c r="F103" s="45">
        <v>32657.14</v>
      </c>
      <c r="G103" s="67">
        <v>0</v>
      </c>
      <c r="H103" s="64">
        <f t="shared" si="4"/>
        <v>32657.14</v>
      </c>
      <c r="I103" s="189"/>
      <c r="J103" s="65">
        <v>44189</v>
      </c>
      <c r="K103" s="47" t="s">
        <v>1270</v>
      </c>
      <c r="L103" s="48" t="s">
        <v>608</v>
      </c>
      <c r="M103" s="32"/>
    </row>
    <row r="104" spans="1:13" ht="35.25" customHeight="1" x14ac:dyDescent="0.25">
      <c r="A104">
        <v>83</v>
      </c>
      <c r="B104" s="45" t="s">
        <v>752</v>
      </c>
      <c r="C104" s="188"/>
      <c r="D104" s="189"/>
      <c r="E104" s="190"/>
      <c r="F104" s="67">
        <v>44600</v>
      </c>
      <c r="G104" s="67">
        <v>1238.8900000000001</v>
      </c>
      <c r="H104" s="102">
        <f t="shared" si="4"/>
        <v>43361.11</v>
      </c>
      <c r="I104" s="189"/>
      <c r="J104" s="103" t="s">
        <v>755</v>
      </c>
      <c r="K104" s="40" t="s">
        <v>757</v>
      </c>
      <c r="L104" s="48" t="s">
        <v>608</v>
      </c>
      <c r="M104" s="32"/>
    </row>
    <row r="105" spans="1:13" ht="35.25" customHeight="1" x14ac:dyDescent="0.25">
      <c r="A105">
        <v>84</v>
      </c>
      <c r="B105" s="45" t="s">
        <v>1170</v>
      </c>
      <c r="C105" s="188"/>
      <c r="D105" s="189"/>
      <c r="E105" s="190"/>
      <c r="F105" s="45">
        <v>33464.199999999997</v>
      </c>
      <c r="G105" s="67">
        <v>33464.199999999997</v>
      </c>
      <c r="H105" s="64">
        <f t="shared" si="4"/>
        <v>0</v>
      </c>
      <c r="I105" s="189"/>
      <c r="J105" s="65">
        <v>44007</v>
      </c>
      <c r="K105" s="47" t="s">
        <v>1172</v>
      </c>
      <c r="L105" s="48" t="s">
        <v>608</v>
      </c>
      <c r="M105" s="32"/>
    </row>
    <row r="106" spans="1:13" ht="35.25" customHeight="1" x14ac:dyDescent="0.25">
      <c r="A106">
        <v>85</v>
      </c>
      <c r="B106" s="45" t="s">
        <v>1171</v>
      </c>
      <c r="C106" s="188"/>
      <c r="D106" s="189"/>
      <c r="E106" s="190"/>
      <c r="F106" s="45">
        <v>60785.8</v>
      </c>
      <c r="G106" s="67">
        <v>60785.8</v>
      </c>
      <c r="H106" s="64">
        <f t="shared" si="4"/>
        <v>0</v>
      </c>
      <c r="I106" s="189"/>
      <c r="J106" s="65">
        <v>44007</v>
      </c>
      <c r="K106" s="47" t="s">
        <v>1172</v>
      </c>
      <c r="L106" s="48" t="s">
        <v>608</v>
      </c>
      <c r="M106" s="32"/>
    </row>
    <row r="107" spans="1:13" ht="49.5" customHeight="1" x14ac:dyDescent="0.25">
      <c r="A107">
        <v>86</v>
      </c>
      <c r="B107" s="228" t="s">
        <v>931</v>
      </c>
      <c r="C107" s="229" t="s">
        <v>932</v>
      </c>
      <c r="D107" s="67"/>
      <c r="E107" s="102" t="s">
        <v>933</v>
      </c>
      <c r="F107" s="67">
        <v>2581767.2999999998</v>
      </c>
      <c r="G107" s="67">
        <v>0</v>
      </c>
      <c r="H107" s="40">
        <f t="shared" ref="H107" si="5">F107-G107</f>
        <v>2581767.2999999998</v>
      </c>
      <c r="I107" s="67"/>
      <c r="J107" s="44">
        <v>39010</v>
      </c>
      <c r="K107" s="47" t="s">
        <v>1012</v>
      </c>
      <c r="L107" s="48" t="s">
        <v>608</v>
      </c>
      <c r="M107" s="32"/>
    </row>
    <row r="108" spans="1:13" ht="35.25" customHeight="1" x14ac:dyDescent="0.25">
      <c r="B108" s="467" t="s">
        <v>170</v>
      </c>
      <c r="C108" s="468"/>
      <c r="D108" s="468"/>
      <c r="E108" s="469"/>
      <c r="F108" s="73">
        <f>SUM(F100:F107)</f>
        <v>2896648.32</v>
      </c>
      <c r="G108" s="73">
        <f>SUM(G100:G107)</f>
        <v>95488.89</v>
      </c>
      <c r="H108" s="73">
        <f>SUM(H100:H107)</f>
        <v>2801159.4299999997</v>
      </c>
      <c r="I108" s="189"/>
      <c r="J108" s="191"/>
      <c r="K108" s="185"/>
      <c r="L108" s="182"/>
      <c r="M108" s="32"/>
    </row>
    <row r="109" spans="1:13" ht="35.25" customHeight="1" x14ac:dyDescent="0.25">
      <c r="B109" s="527" t="s">
        <v>178</v>
      </c>
      <c r="C109" s="530"/>
      <c r="D109" s="530"/>
      <c r="E109" s="530"/>
      <c r="F109" s="530"/>
      <c r="G109" s="530"/>
      <c r="H109" s="530"/>
      <c r="I109" s="530"/>
      <c r="J109" s="530"/>
      <c r="K109" s="530"/>
      <c r="L109" s="530"/>
      <c r="M109" s="531"/>
    </row>
    <row r="110" spans="1:13" ht="35.25" customHeight="1" x14ac:dyDescent="0.25">
      <c r="A110">
        <v>87</v>
      </c>
      <c r="B110" s="45" t="s">
        <v>796</v>
      </c>
      <c r="C110" s="67"/>
      <c r="D110" s="67"/>
      <c r="E110" s="102"/>
      <c r="F110" s="67">
        <v>9000</v>
      </c>
      <c r="G110" s="67">
        <v>0</v>
      </c>
      <c r="H110" s="102">
        <f t="shared" ref="H110" si="6">F110-G110</f>
        <v>9000</v>
      </c>
      <c r="I110" s="189"/>
      <c r="J110" s="103" t="s">
        <v>791</v>
      </c>
      <c r="K110" s="47" t="s">
        <v>790</v>
      </c>
      <c r="L110" s="48" t="s">
        <v>608</v>
      </c>
      <c r="M110" s="32"/>
    </row>
    <row r="111" spans="1:13" ht="20.25" customHeight="1" x14ac:dyDescent="0.25">
      <c r="B111" s="467" t="s">
        <v>170</v>
      </c>
      <c r="C111" s="468"/>
      <c r="D111" s="468"/>
      <c r="E111" s="469"/>
      <c r="F111" s="73">
        <f>SUM(F110)</f>
        <v>9000</v>
      </c>
      <c r="G111" s="73">
        <f>SUM(G110)</f>
        <v>0</v>
      </c>
      <c r="H111" s="73">
        <f>SUM(H110)</f>
        <v>9000</v>
      </c>
      <c r="I111" s="189"/>
      <c r="J111" s="191"/>
      <c r="K111" s="185"/>
      <c r="L111" s="182"/>
      <c r="M111" s="32"/>
    </row>
    <row r="112" spans="1:13" ht="35.25" customHeight="1" x14ac:dyDescent="0.25">
      <c r="B112" s="527" t="s">
        <v>179</v>
      </c>
      <c r="C112" s="530"/>
      <c r="D112" s="530"/>
      <c r="E112" s="530"/>
      <c r="F112" s="530"/>
      <c r="G112" s="530"/>
      <c r="H112" s="530"/>
      <c r="I112" s="530"/>
      <c r="J112" s="530"/>
      <c r="K112" s="530"/>
      <c r="L112" s="530"/>
      <c r="M112" s="531"/>
    </row>
    <row r="113" spans="1:13" ht="55.5" customHeight="1" x14ac:dyDescent="0.25">
      <c r="A113">
        <v>88</v>
      </c>
      <c r="B113" s="45" t="s">
        <v>1253</v>
      </c>
      <c r="C113" s="188"/>
      <c r="D113" s="189"/>
      <c r="E113" s="190"/>
      <c r="F113" s="45">
        <v>13468.73</v>
      </c>
      <c r="G113" s="67">
        <v>0</v>
      </c>
      <c r="H113" s="64">
        <f t="shared" ref="H113:H116" si="7">F113-G113</f>
        <v>13468.73</v>
      </c>
      <c r="I113" s="189"/>
      <c r="J113" s="65">
        <v>44155</v>
      </c>
      <c r="K113" s="47" t="s">
        <v>1242</v>
      </c>
      <c r="L113" s="48" t="s">
        <v>608</v>
      </c>
      <c r="M113" s="32"/>
    </row>
    <row r="114" spans="1:13" ht="55.5" customHeight="1" x14ac:dyDescent="0.25">
      <c r="A114">
        <v>89</v>
      </c>
      <c r="B114" s="45" t="s">
        <v>777</v>
      </c>
      <c r="C114" s="188"/>
      <c r="D114" s="189"/>
      <c r="E114" s="190"/>
      <c r="F114" s="67">
        <v>9277</v>
      </c>
      <c r="G114" s="67">
        <v>9277</v>
      </c>
      <c r="H114" s="102">
        <f t="shared" si="7"/>
        <v>0</v>
      </c>
      <c r="I114" s="189"/>
      <c r="J114" s="103" t="s">
        <v>769</v>
      </c>
      <c r="K114" s="47" t="s">
        <v>694</v>
      </c>
      <c r="L114" s="48" t="s">
        <v>608</v>
      </c>
      <c r="M114" s="32"/>
    </row>
    <row r="115" spans="1:13" ht="55.5" customHeight="1" x14ac:dyDescent="0.25">
      <c r="A115">
        <v>90</v>
      </c>
      <c r="B115" s="45" t="s">
        <v>771</v>
      </c>
      <c r="C115" s="188"/>
      <c r="D115" s="189"/>
      <c r="E115" s="190"/>
      <c r="F115" s="67">
        <v>12874</v>
      </c>
      <c r="G115" s="67">
        <v>12874</v>
      </c>
      <c r="H115" s="102">
        <f t="shared" si="7"/>
        <v>0</v>
      </c>
      <c r="I115" s="189"/>
      <c r="J115" s="103" t="s">
        <v>769</v>
      </c>
      <c r="K115" s="47" t="s">
        <v>694</v>
      </c>
      <c r="L115" s="48" t="s">
        <v>608</v>
      </c>
      <c r="M115" s="32"/>
    </row>
    <row r="116" spans="1:13" ht="55.5" customHeight="1" x14ac:dyDescent="0.25">
      <c r="A116">
        <v>91</v>
      </c>
      <c r="B116" s="45" t="s">
        <v>772</v>
      </c>
      <c r="C116" s="188"/>
      <c r="D116" s="189"/>
      <c r="E116" s="190"/>
      <c r="F116" s="67">
        <v>13401</v>
      </c>
      <c r="G116" s="67">
        <v>13401</v>
      </c>
      <c r="H116" s="102">
        <f t="shared" si="7"/>
        <v>0</v>
      </c>
      <c r="I116" s="189"/>
      <c r="J116" s="103" t="s">
        <v>769</v>
      </c>
      <c r="K116" s="47" t="s">
        <v>694</v>
      </c>
      <c r="L116" s="48" t="s">
        <v>608</v>
      </c>
      <c r="M116" s="32"/>
    </row>
    <row r="117" spans="1:13" ht="15" customHeight="1" x14ac:dyDescent="0.25">
      <c r="B117" s="467" t="s">
        <v>170</v>
      </c>
      <c r="C117" s="468"/>
      <c r="D117" s="468"/>
      <c r="E117" s="469"/>
      <c r="F117" s="73">
        <f>SUM(F113:F116)</f>
        <v>49020.729999999996</v>
      </c>
      <c r="G117" s="73">
        <f>SUM(G113:G116)</f>
        <v>35552</v>
      </c>
      <c r="H117" s="73">
        <f>SUM(H113:H116)</f>
        <v>13468.73</v>
      </c>
      <c r="I117" s="189"/>
      <c r="J117" s="191"/>
      <c r="K117" s="185"/>
      <c r="L117" s="182"/>
      <c r="M117" s="32"/>
    </row>
    <row r="118" spans="1:13" ht="36" customHeight="1" x14ac:dyDescent="0.25">
      <c r="B118" s="527" t="s">
        <v>1580</v>
      </c>
      <c r="C118" s="530"/>
      <c r="D118" s="530"/>
      <c r="E118" s="530"/>
      <c r="F118" s="530"/>
      <c r="G118" s="530"/>
      <c r="H118" s="530"/>
      <c r="I118" s="530"/>
      <c r="J118" s="530"/>
      <c r="K118" s="530"/>
      <c r="L118" s="530"/>
      <c r="M118" s="531"/>
    </row>
    <row r="119" spans="1:13" ht="55.5" customHeight="1" x14ac:dyDescent="0.25">
      <c r="A119">
        <v>92</v>
      </c>
      <c r="B119" s="45" t="s">
        <v>965</v>
      </c>
      <c r="C119" s="188"/>
      <c r="D119" s="189"/>
      <c r="E119" s="190"/>
      <c r="F119" s="67">
        <v>14070</v>
      </c>
      <c r="G119" s="67">
        <v>0</v>
      </c>
      <c r="H119" s="102">
        <f t="shared" ref="H119:H123" si="8">F119-G119</f>
        <v>14070</v>
      </c>
      <c r="I119" s="189"/>
      <c r="J119" s="103" t="s">
        <v>971</v>
      </c>
      <c r="K119" s="47" t="s">
        <v>972</v>
      </c>
      <c r="L119" s="48" t="s">
        <v>608</v>
      </c>
      <c r="M119" s="32"/>
    </row>
    <row r="120" spans="1:13" ht="55.5" customHeight="1" x14ac:dyDescent="0.25">
      <c r="A120">
        <v>93</v>
      </c>
      <c r="B120" s="45" t="s">
        <v>966</v>
      </c>
      <c r="C120" s="188"/>
      <c r="D120" s="189"/>
      <c r="E120" s="190"/>
      <c r="F120" s="67">
        <v>4800</v>
      </c>
      <c r="G120" s="67">
        <v>0</v>
      </c>
      <c r="H120" s="102">
        <f t="shared" si="8"/>
        <v>4800</v>
      </c>
      <c r="I120" s="189"/>
      <c r="J120" s="103" t="s">
        <v>971</v>
      </c>
      <c r="K120" s="47" t="s">
        <v>972</v>
      </c>
      <c r="L120" s="48" t="s">
        <v>608</v>
      </c>
      <c r="M120" s="32"/>
    </row>
    <row r="121" spans="1:13" ht="55.5" customHeight="1" x14ac:dyDescent="0.25">
      <c r="A121">
        <v>94</v>
      </c>
      <c r="B121" s="45" t="s">
        <v>967</v>
      </c>
      <c r="C121" s="188"/>
      <c r="D121" s="189"/>
      <c r="E121" s="190"/>
      <c r="F121" s="67">
        <v>4900</v>
      </c>
      <c r="G121" s="67">
        <v>0</v>
      </c>
      <c r="H121" s="102">
        <f t="shared" si="8"/>
        <v>4900</v>
      </c>
      <c r="I121" s="189"/>
      <c r="J121" s="103" t="s">
        <v>971</v>
      </c>
      <c r="K121" s="47" t="s">
        <v>972</v>
      </c>
      <c r="L121" s="48" t="s">
        <v>608</v>
      </c>
      <c r="M121" s="32"/>
    </row>
    <row r="122" spans="1:13" ht="55.5" customHeight="1" x14ac:dyDescent="0.25">
      <c r="A122">
        <v>95</v>
      </c>
      <c r="B122" s="45" t="s">
        <v>968</v>
      </c>
      <c r="C122" s="188"/>
      <c r="D122" s="189"/>
      <c r="E122" s="190"/>
      <c r="F122" s="67">
        <v>8900</v>
      </c>
      <c r="G122" s="67">
        <v>0</v>
      </c>
      <c r="H122" s="102">
        <f t="shared" si="8"/>
        <v>8900</v>
      </c>
      <c r="I122" s="189"/>
      <c r="J122" s="103" t="s">
        <v>971</v>
      </c>
      <c r="K122" s="47" t="s">
        <v>972</v>
      </c>
      <c r="L122" s="48" t="s">
        <v>608</v>
      </c>
      <c r="M122" s="32"/>
    </row>
    <row r="123" spans="1:13" ht="55.5" customHeight="1" x14ac:dyDescent="0.25">
      <c r="A123">
        <v>96</v>
      </c>
      <c r="B123" s="45" t="s">
        <v>969</v>
      </c>
      <c r="C123" s="188"/>
      <c r="D123" s="189"/>
      <c r="E123" s="190"/>
      <c r="F123" s="67">
        <v>8830</v>
      </c>
      <c r="G123" s="67">
        <v>0</v>
      </c>
      <c r="H123" s="102">
        <f t="shared" si="8"/>
        <v>8830</v>
      </c>
      <c r="I123" s="189"/>
      <c r="J123" s="103" t="s">
        <v>971</v>
      </c>
      <c r="K123" s="47" t="s">
        <v>972</v>
      </c>
      <c r="L123" s="48" t="s">
        <v>608</v>
      </c>
      <c r="M123" s="32"/>
    </row>
    <row r="124" spans="1:13" ht="20.25" customHeight="1" x14ac:dyDescent="0.25">
      <c r="B124" s="467" t="s">
        <v>170</v>
      </c>
      <c r="C124" s="468"/>
      <c r="D124" s="468"/>
      <c r="E124" s="469"/>
      <c r="F124" s="73">
        <f>SUM(F119:F123)</f>
        <v>41500</v>
      </c>
      <c r="G124" s="73">
        <f>SUM(G119:G123)</f>
        <v>0</v>
      </c>
      <c r="H124" s="73">
        <f>SUM(H119:H123)</f>
        <v>41500</v>
      </c>
      <c r="I124" s="189"/>
      <c r="J124" s="191"/>
      <c r="K124" s="185"/>
      <c r="L124" s="182"/>
      <c r="M124" s="32"/>
    </row>
    <row r="125" spans="1:13" ht="21" customHeight="1" x14ac:dyDescent="0.25">
      <c r="A125" s="231"/>
      <c r="B125" s="467" t="s">
        <v>1588</v>
      </c>
      <c r="C125" s="468"/>
      <c r="D125" s="468"/>
      <c r="E125" s="469"/>
      <c r="F125" s="73">
        <f>F108+F111+F117+F124</f>
        <v>2996169.05</v>
      </c>
      <c r="G125" s="73">
        <f>G108+G111+G117+G124</f>
        <v>131040.89</v>
      </c>
      <c r="H125" s="73">
        <f>H108+H111+H117+H124</f>
        <v>2865128.1599999997</v>
      </c>
      <c r="I125" s="189"/>
      <c r="J125" s="191"/>
      <c r="K125" s="185"/>
      <c r="L125" s="182"/>
      <c r="M125" s="32"/>
    </row>
    <row r="126" spans="1:13" ht="27" customHeight="1" x14ac:dyDescent="0.25">
      <c r="B126" s="510" t="s">
        <v>1581</v>
      </c>
      <c r="C126" s="481"/>
      <c r="D126" s="481"/>
      <c r="E126" s="481"/>
      <c r="F126" s="481"/>
      <c r="G126" s="481"/>
      <c r="H126" s="481"/>
      <c r="I126" s="481"/>
      <c r="J126" s="481"/>
      <c r="K126" s="481"/>
      <c r="L126" s="481"/>
      <c r="M126" s="482"/>
    </row>
    <row r="127" spans="1:13" ht="24.75" customHeight="1" x14ac:dyDescent="0.25">
      <c r="B127" s="527" t="s">
        <v>1582</v>
      </c>
      <c r="C127" s="530"/>
      <c r="D127" s="530"/>
      <c r="E127" s="530"/>
      <c r="F127" s="530"/>
      <c r="G127" s="530"/>
      <c r="H127" s="530"/>
      <c r="I127" s="530"/>
      <c r="J127" s="530"/>
      <c r="K127" s="530"/>
      <c r="L127" s="530"/>
      <c r="M127" s="531"/>
    </row>
    <row r="128" spans="1:13" ht="55.5" customHeight="1" x14ac:dyDescent="0.25">
      <c r="A128">
        <v>97</v>
      </c>
      <c r="B128" s="45" t="s">
        <v>758</v>
      </c>
      <c r="C128" s="186"/>
      <c r="D128" s="186"/>
      <c r="E128" s="186"/>
      <c r="F128" s="67">
        <v>9200</v>
      </c>
      <c r="G128" s="67">
        <v>0</v>
      </c>
      <c r="H128" s="102">
        <f t="shared" ref="H128:H134" si="9">F128-G128</f>
        <v>9200</v>
      </c>
      <c r="I128" s="103"/>
      <c r="J128" s="103" t="s">
        <v>755</v>
      </c>
      <c r="K128" s="40" t="s">
        <v>757</v>
      </c>
      <c r="L128" s="48" t="s">
        <v>608</v>
      </c>
      <c r="M128" s="186"/>
    </row>
    <row r="129" spans="1:13" ht="55.5" customHeight="1" x14ac:dyDescent="0.25">
      <c r="A129">
        <v>98</v>
      </c>
      <c r="B129" s="45" t="s">
        <v>759</v>
      </c>
      <c r="C129" s="188"/>
      <c r="D129" s="189"/>
      <c r="E129" s="190"/>
      <c r="F129" s="67">
        <v>9200</v>
      </c>
      <c r="G129" s="67">
        <v>0</v>
      </c>
      <c r="H129" s="102">
        <f t="shared" si="9"/>
        <v>9200</v>
      </c>
      <c r="I129" s="103"/>
      <c r="J129" s="103" t="s">
        <v>755</v>
      </c>
      <c r="K129" s="40" t="s">
        <v>757</v>
      </c>
      <c r="L129" s="48" t="s">
        <v>608</v>
      </c>
      <c r="M129" s="32"/>
    </row>
    <row r="130" spans="1:13" ht="55.5" customHeight="1" x14ac:dyDescent="0.25">
      <c r="A130">
        <v>99</v>
      </c>
      <c r="B130" s="45" t="s">
        <v>760</v>
      </c>
      <c r="C130" s="188"/>
      <c r="D130" s="189"/>
      <c r="E130" s="190"/>
      <c r="F130" s="67">
        <v>9200</v>
      </c>
      <c r="G130" s="67">
        <v>0</v>
      </c>
      <c r="H130" s="102">
        <f t="shared" si="9"/>
        <v>9200</v>
      </c>
      <c r="I130" s="103"/>
      <c r="J130" s="103" t="s">
        <v>755</v>
      </c>
      <c r="K130" s="40" t="s">
        <v>757</v>
      </c>
      <c r="L130" s="48" t="s">
        <v>608</v>
      </c>
      <c r="M130" s="32"/>
    </row>
    <row r="131" spans="1:13" ht="55.5" customHeight="1" x14ac:dyDescent="0.25">
      <c r="A131">
        <v>100</v>
      </c>
      <c r="B131" s="45" t="s">
        <v>761</v>
      </c>
      <c r="C131" s="188"/>
      <c r="D131" s="189"/>
      <c r="E131" s="190"/>
      <c r="F131" s="67">
        <v>4150</v>
      </c>
      <c r="G131" s="67">
        <v>0</v>
      </c>
      <c r="H131" s="102">
        <f t="shared" si="9"/>
        <v>4150</v>
      </c>
      <c r="I131" s="103"/>
      <c r="J131" s="103" t="s">
        <v>755</v>
      </c>
      <c r="K131" s="40" t="s">
        <v>757</v>
      </c>
      <c r="L131" s="48" t="s">
        <v>608</v>
      </c>
      <c r="M131" s="32"/>
    </row>
    <row r="132" spans="1:13" ht="55.5" customHeight="1" x14ac:dyDescent="0.25">
      <c r="A132">
        <v>101</v>
      </c>
      <c r="B132" s="45" t="s">
        <v>762</v>
      </c>
      <c r="C132" s="188"/>
      <c r="D132" s="189"/>
      <c r="E132" s="190"/>
      <c r="F132" s="67">
        <v>4150</v>
      </c>
      <c r="G132" s="67">
        <v>0</v>
      </c>
      <c r="H132" s="102">
        <f t="shared" si="9"/>
        <v>4150</v>
      </c>
      <c r="I132" s="103"/>
      <c r="J132" s="103" t="s">
        <v>755</v>
      </c>
      <c r="K132" s="40" t="s">
        <v>757</v>
      </c>
      <c r="L132" s="48" t="s">
        <v>608</v>
      </c>
      <c r="M132" s="32"/>
    </row>
    <row r="133" spans="1:13" ht="55.5" customHeight="1" x14ac:dyDescent="0.25">
      <c r="A133">
        <v>102</v>
      </c>
      <c r="B133" s="45" t="s">
        <v>763</v>
      </c>
      <c r="C133" s="188"/>
      <c r="D133" s="189"/>
      <c r="E133" s="190"/>
      <c r="F133" s="67">
        <v>4150</v>
      </c>
      <c r="G133" s="67">
        <v>0</v>
      </c>
      <c r="H133" s="102">
        <f t="shared" si="9"/>
        <v>4150</v>
      </c>
      <c r="I133" s="103"/>
      <c r="J133" s="103" t="s">
        <v>755</v>
      </c>
      <c r="K133" s="40" t="s">
        <v>757</v>
      </c>
      <c r="L133" s="48" t="s">
        <v>608</v>
      </c>
      <c r="M133" s="32"/>
    </row>
    <row r="134" spans="1:13" ht="55.5" customHeight="1" x14ac:dyDescent="0.25">
      <c r="A134">
        <v>103</v>
      </c>
      <c r="B134" s="45" t="s">
        <v>773</v>
      </c>
      <c r="C134" s="188"/>
      <c r="D134" s="189"/>
      <c r="E134" s="190"/>
      <c r="F134" s="67">
        <v>3213.5</v>
      </c>
      <c r="G134" s="67">
        <v>3213.5</v>
      </c>
      <c r="H134" s="102">
        <f t="shared" si="9"/>
        <v>0</v>
      </c>
      <c r="I134" s="103"/>
      <c r="J134" s="103" t="s">
        <v>769</v>
      </c>
      <c r="K134" s="47" t="s">
        <v>694</v>
      </c>
      <c r="L134" s="48" t="s">
        <v>608</v>
      </c>
      <c r="M134" s="32"/>
    </row>
    <row r="135" spans="1:13" ht="55.5" customHeight="1" x14ac:dyDescent="0.25">
      <c r="A135">
        <v>104</v>
      </c>
      <c r="B135" s="45" t="s">
        <v>774</v>
      </c>
      <c r="C135" s="188"/>
      <c r="D135" s="189"/>
      <c r="E135" s="190"/>
      <c r="F135" s="67">
        <v>3213.5</v>
      </c>
      <c r="G135" s="67">
        <v>3213.5</v>
      </c>
      <c r="H135" s="102">
        <f>F135-G135</f>
        <v>0</v>
      </c>
      <c r="I135" s="103"/>
      <c r="J135" s="103" t="s">
        <v>769</v>
      </c>
      <c r="K135" s="47" t="s">
        <v>694</v>
      </c>
      <c r="L135" s="48" t="s">
        <v>608</v>
      </c>
      <c r="M135" s="32"/>
    </row>
    <row r="136" spans="1:13" ht="55.5" customHeight="1" x14ac:dyDescent="0.25">
      <c r="A136">
        <v>105</v>
      </c>
      <c r="B136" s="45" t="s">
        <v>775</v>
      </c>
      <c r="C136" s="188"/>
      <c r="D136" s="189"/>
      <c r="E136" s="190"/>
      <c r="F136" s="67">
        <v>3213.5</v>
      </c>
      <c r="G136" s="67">
        <v>3213.5</v>
      </c>
      <c r="H136" s="102">
        <f>F136-G136</f>
        <v>0</v>
      </c>
      <c r="I136" s="103"/>
      <c r="J136" s="103" t="s">
        <v>769</v>
      </c>
      <c r="K136" s="47" t="s">
        <v>694</v>
      </c>
      <c r="L136" s="48" t="s">
        <v>608</v>
      </c>
      <c r="M136" s="32"/>
    </row>
    <row r="137" spans="1:13" ht="55.5" customHeight="1" x14ac:dyDescent="0.25">
      <c r="A137">
        <v>106</v>
      </c>
      <c r="B137" s="45" t="s">
        <v>776</v>
      </c>
      <c r="C137" s="188"/>
      <c r="D137" s="189"/>
      <c r="E137" s="190"/>
      <c r="F137" s="67">
        <v>3213.5</v>
      </c>
      <c r="G137" s="67">
        <v>3213.5</v>
      </c>
      <c r="H137" s="102">
        <f>F137-G137</f>
        <v>0</v>
      </c>
      <c r="I137" s="103"/>
      <c r="J137" s="103" t="s">
        <v>769</v>
      </c>
      <c r="K137" s="47" t="s">
        <v>694</v>
      </c>
      <c r="L137" s="48" t="s">
        <v>608</v>
      </c>
      <c r="M137" s="32"/>
    </row>
    <row r="138" spans="1:13" ht="55.5" customHeight="1" x14ac:dyDescent="0.25">
      <c r="A138">
        <v>107</v>
      </c>
      <c r="B138" s="45" t="s">
        <v>793</v>
      </c>
      <c r="C138" s="188"/>
      <c r="D138" s="189"/>
      <c r="E138" s="190"/>
      <c r="F138" s="67">
        <v>6000</v>
      </c>
      <c r="G138" s="67">
        <v>0</v>
      </c>
      <c r="H138" s="102">
        <f t="shared" ref="H138:H150" si="10">F138-G138</f>
        <v>6000</v>
      </c>
      <c r="I138" s="103"/>
      <c r="J138" s="103" t="s">
        <v>791</v>
      </c>
      <c r="K138" s="47" t="s">
        <v>790</v>
      </c>
      <c r="L138" s="48" t="s">
        <v>608</v>
      </c>
      <c r="M138" s="32"/>
    </row>
    <row r="139" spans="1:13" ht="55.5" customHeight="1" x14ac:dyDescent="0.25">
      <c r="A139">
        <v>108</v>
      </c>
      <c r="B139" s="45" t="s">
        <v>794</v>
      </c>
      <c r="C139" s="188"/>
      <c r="D139" s="189"/>
      <c r="E139" s="190"/>
      <c r="F139" s="67">
        <v>4000</v>
      </c>
      <c r="G139" s="67">
        <v>0</v>
      </c>
      <c r="H139" s="102">
        <f t="shared" si="10"/>
        <v>4000</v>
      </c>
      <c r="I139" s="103"/>
      <c r="J139" s="103" t="s">
        <v>791</v>
      </c>
      <c r="K139" s="47" t="s">
        <v>790</v>
      </c>
      <c r="L139" s="48" t="s">
        <v>608</v>
      </c>
      <c r="M139" s="32"/>
    </row>
    <row r="140" spans="1:13" ht="55.5" customHeight="1" x14ac:dyDescent="0.25">
      <c r="A140">
        <v>109</v>
      </c>
      <c r="B140" s="45" t="s">
        <v>1058</v>
      </c>
      <c r="C140" s="188"/>
      <c r="D140" s="189"/>
      <c r="E140" s="190"/>
      <c r="F140" s="45">
        <v>3000</v>
      </c>
      <c r="G140" s="67">
        <v>0</v>
      </c>
      <c r="H140" s="102">
        <f t="shared" si="10"/>
        <v>3000</v>
      </c>
      <c r="I140" s="103"/>
      <c r="J140" s="103" t="s">
        <v>1123</v>
      </c>
      <c r="K140" s="47" t="s">
        <v>1072</v>
      </c>
      <c r="L140" s="48" t="s">
        <v>608</v>
      </c>
      <c r="M140" s="32"/>
    </row>
    <row r="141" spans="1:13" ht="55.5" customHeight="1" x14ac:dyDescent="0.25">
      <c r="A141">
        <v>110</v>
      </c>
      <c r="B141" s="45" t="s">
        <v>1059</v>
      </c>
      <c r="C141" s="188"/>
      <c r="D141" s="189"/>
      <c r="E141" s="190"/>
      <c r="F141" s="45">
        <v>3000</v>
      </c>
      <c r="G141" s="67">
        <v>0</v>
      </c>
      <c r="H141" s="102">
        <f t="shared" si="10"/>
        <v>3000</v>
      </c>
      <c r="I141" s="103"/>
      <c r="J141" s="103" t="s">
        <v>1123</v>
      </c>
      <c r="K141" s="47" t="s">
        <v>1072</v>
      </c>
      <c r="L141" s="48" t="s">
        <v>608</v>
      </c>
      <c r="M141" s="32"/>
    </row>
    <row r="142" spans="1:13" ht="55.5" customHeight="1" x14ac:dyDescent="0.25">
      <c r="A142">
        <v>111</v>
      </c>
      <c r="B142" s="45" t="s">
        <v>1060</v>
      </c>
      <c r="C142" s="188"/>
      <c r="D142" s="189"/>
      <c r="E142" s="190"/>
      <c r="F142" s="45">
        <v>3000</v>
      </c>
      <c r="G142" s="67">
        <v>0</v>
      </c>
      <c r="H142" s="102">
        <f t="shared" si="10"/>
        <v>3000</v>
      </c>
      <c r="I142" s="103"/>
      <c r="J142" s="103" t="s">
        <v>1123</v>
      </c>
      <c r="K142" s="47" t="s">
        <v>1072</v>
      </c>
      <c r="L142" s="48" t="s">
        <v>608</v>
      </c>
      <c r="M142" s="32"/>
    </row>
    <row r="143" spans="1:13" ht="55.5" customHeight="1" x14ac:dyDescent="0.25">
      <c r="A143">
        <v>112</v>
      </c>
      <c r="B143" s="45" t="s">
        <v>1061</v>
      </c>
      <c r="C143" s="188"/>
      <c r="D143" s="189"/>
      <c r="E143" s="190"/>
      <c r="F143" s="45">
        <v>3000</v>
      </c>
      <c r="G143" s="67">
        <v>0</v>
      </c>
      <c r="H143" s="102">
        <f t="shared" si="10"/>
        <v>3000</v>
      </c>
      <c r="I143" s="103"/>
      <c r="J143" s="103" t="s">
        <v>1123</v>
      </c>
      <c r="K143" s="47" t="s">
        <v>1072</v>
      </c>
      <c r="L143" s="48" t="s">
        <v>608</v>
      </c>
      <c r="M143" s="32"/>
    </row>
    <row r="144" spans="1:13" ht="55.5" customHeight="1" x14ac:dyDescent="0.25">
      <c r="A144">
        <v>113</v>
      </c>
      <c r="B144" s="45" t="s">
        <v>1366</v>
      </c>
      <c r="C144" s="188"/>
      <c r="D144" s="189"/>
      <c r="E144" s="190"/>
      <c r="F144" s="45">
        <v>13980</v>
      </c>
      <c r="G144" s="67">
        <v>0</v>
      </c>
      <c r="H144" s="64">
        <f t="shared" si="10"/>
        <v>13980</v>
      </c>
      <c r="I144" s="65"/>
      <c r="J144" s="65">
        <v>44099</v>
      </c>
      <c r="K144" s="47" t="s">
        <v>1236</v>
      </c>
      <c r="L144" s="48" t="s">
        <v>608</v>
      </c>
      <c r="M144" s="32"/>
    </row>
    <row r="145" spans="1:13" ht="55.5" customHeight="1" x14ac:dyDescent="0.25">
      <c r="A145">
        <v>114</v>
      </c>
      <c r="B145" s="45" t="s">
        <v>1367</v>
      </c>
      <c r="C145" s="188"/>
      <c r="D145" s="189"/>
      <c r="E145" s="190"/>
      <c r="F145" s="45">
        <v>66640</v>
      </c>
      <c r="G145" s="67">
        <v>0</v>
      </c>
      <c r="H145" s="64">
        <f t="shared" si="10"/>
        <v>66640</v>
      </c>
      <c r="I145" s="65"/>
      <c r="J145" s="65">
        <v>44099</v>
      </c>
      <c r="K145" s="47" t="s">
        <v>1236</v>
      </c>
      <c r="L145" s="48" t="s">
        <v>608</v>
      </c>
      <c r="M145" s="32"/>
    </row>
    <row r="146" spans="1:13" ht="55.5" customHeight="1" x14ac:dyDescent="0.25">
      <c r="A146">
        <v>115</v>
      </c>
      <c r="B146" s="45" t="s">
        <v>1254</v>
      </c>
      <c r="C146" s="188"/>
      <c r="D146" s="189"/>
      <c r="E146" s="190"/>
      <c r="F146" s="45">
        <v>4459.63</v>
      </c>
      <c r="G146" s="67">
        <v>0</v>
      </c>
      <c r="H146" s="64">
        <f t="shared" si="10"/>
        <v>4459.63</v>
      </c>
      <c r="I146" s="65"/>
      <c r="J146" s="65">
        <v>44155</v>
      </c>
      <c r="K146" s="47" t="s">
        <v>1242</v>
      </c>
      <c r="L146" s="48" t="s">
        <v>608</v>
      </c>
      <c r="M146" s="32"/>
    </row>
    <row r="147" spans="1:13" ht="55.5" customHeight="1" x14ac:dyDescent="0.25">
      <c r="A147">
        <v>116</v>
      </c>
      <c r="B147" s="45" t="s">
        <v>1255</v>
      </c>
      <c r="C147" s="188"/>
      <c r="D147" s="189"/>
      <c r="E147" s="190"/>
      <c r="F147" s="45">
        <v>4489.57</v>
      </c>
      <c r="G147" s="67">
        <v>0</v>
      </c>
      <c r="H147" s="64">
        <f t="shared" si="10"/>
        <v>4489.57</v>
      </c>
      <c r="I147" s="65"/>
      <c r="J147" s="65">
        <v>44155</v>
      </c>
      <c r="K147" s="47" t="s">
        <v>1242</v>
      </c>
      <c r="L147" s="48" t="s">
        <v>608</v>
      </c>
      <c r="M147" s="32"/>
    </row>
    <row r="148" spans="1:13" ht="55.5" customHeight="1" x14ac:dyDescent="0.25">
      <c r="A148">
        <v>117</v>
      </c>
      <c r="B148" s="45" t="s">
        <v>1259</v>
      </c>
      <c r="C148" s="188"/>
      <c r="D148" s="189"/>
      <c r="E148" s="190"/>
      <c r="F148" s="45">
        <v>56256.02</v>
      </c>
      <c r="G148" s="67">
        <v>0</v>
      </c>
      <c r="H148" s="64">
        <f t="shared" si="10"/>
        <v>56256.02</v>
      </c>
      <c r="I148" s="65"/>
      <c r="J148" s="65">
        <v>44155</v>
      </c>
      <c r="K148" s="47" t="s">
        <v>1260</v>
      </c>
      <c r="L148" s="48" t="s">
        <v>608</v>
      </c>
      <c r="M148" s="32"/>
    </row>
    <row r="149" spans="1:13" ht="55.5" customHeight="1" x14ac:dyDescent="0.25">
      <c r="A149">
        <v>118</v>
      </c>
      <c r="B149" s="45" t="s">
        <v>1289</v>
      </c>
      <c r="C149" s="188"/>
      <c r="D149" s="189"/>
      <c r="E149" s="190"/>
      <c r="F149" s="45">
        <v>88914.64</v>
      </c>
      <c r="G149" s="67">
        <v>0</v>
      </c>
      <c r="H149" s="64">
        <f t="shared" si="10"/>
        <v>88914.64</v>
      </c>
      <c r="I149" s="65"/>
      <c r="J149" s="65">
        <v>44190</v>
      </c>
      <c r="K149" s="47" t="s">
        <v>1290</v>
      </c>
      <c r="L149" s="48" t="s">
        <v>608</v>
      </c>
      <c r="M149" s="32"/>
    </row>
    <row r="150" spans="1:13" ht="55.5" customHeight="1" x14ac:dyDescent="0.25">
      <c r="A150">
        <v>119</v>
      </c>
      <c r="B150" s="45" t="s">
        <v>1297</v>
      </c>
      <c r="C150" s="188"/>
      <c r="D150" s="189"/>
      <c r="E150" s="190"/>
      <c r="F150" s="45">
        <v>57750.45</v>
      </c>
      <c r="G150" s="67">
        <v>0</v>
      </c>
      <c r="H150" s="64">
        <f t="shared" si="10"/>
        <v>57750.45</v>
      </c>
      <c r="I150" s="65"/>
      <c r="J150" s="65">
        <v>44193</v>
      </c>
      <c r="K150" s="47" t="s">
        <v>1298</v>
      </c>
      <c r="L150" s="48" t="s">
        <v>608</v>
      </c>
      <c r="M150" s="32"/>
    </row>
    <row r="151" spans="1:13" ht="21" customHeight="1" x14ac:dyDescent="0.25">
      <c r="B151" s="467" t="s">
        <v>170</v>
      </c>
      <c r="C151" s="468"/>
      <c r="D151" s="468"/>
      <c r="E151" s="469"/>
      <c r="F151" s="73">
        <f>SUM(F128:F150)</f>
        <v>367394.31</v>
      </c>
      <c r="G151" s="73">
        <f>SUM(G128:G150)</f>
        <v>12854</v>
      </c>
      <c r="H151" s="73">
        <f>SUM(H128:H150)</f>
        <v>354540.31</v>
      </c>
      <c r="I151" s="189"/>
      <c r="J151" s="187"/>
      <c r="K151" s="185"/>
      <c r="L151" s="182"/>
      <c r="M151" s="32"/>
    </row>
    <row r="152" spans="1:13" ht="28.5" customHeight="1" x14ac:dyDescent="0.25">
      <c r="B152" s="504" t="s">
        <v>1583</v>
      </c>
      <c r="C152" s="505"/>
      <c r="D152" s="505"/>
      <c r="E152" s="505"/>
      <c r="F152" s="505"/>
      <c r="G152" s="505"/>
      <c r="H152" s="505"/>
      <c r="I152" s="505"/>
      <c r="J152" s="505"/>
      <c r="K152" s="505"/>
      <c r="L152" s="505"/>
      <c r="M152" s="506"/>
    </row>
    <row r="153" spans="1:13" ht="55.5" customHeight="1" x14ac:dyDescent="0.25">
      <c r="A153">
        <v>120</v>
      </c>
      <c r="B153" s="45" t="s">
        <v>795</v>
      </c>
      <c r="C153" s="188"/>
      <c r="D153" s="189"/>
      <c r="E153" s="190"/>
      <c r="F153" s="67">
        <v>2000</v>
      </c>
      <c r="G153" s="67">
        <v>0</v>
      </c>
      <c r="H153" s="102">
        <f t="shared" ref="H153:H164" si="11">F153-G153</f>
        <v>2000</v>
      </c>
      <c r="I153" s="189"/>
      <c r="J153" s="103" t="s">
        <v>791</v>
      </c>
      <c r="K153" s="47" t="s">
        <v>790</v>
      </c>
      <c r="L153" s="48" t="s">
        <v>608</v>
      </c>
      <c r="M153" s="32"/>
    </row>
    <row r="154" spans="1:13" ht="55.5" customHeight="1" x14ac:dyDescent="0.25">
      <c r="A154">
        <v>121</v>
      </c>
      <c r="B154" s="45" t="s">
        <v>1066</v>
      </c>
      <c r="C154" s="188"/>
      <c r="D154" s="189"/>
      <c r="E154" s="190"/>
      <c r="F154" s="45">
        <v>1000</v>
      </c>
      <c r="G154" s="67">
        <v>0</v>
      </c>
      <c r="H154" s="102">
        <f t="shared" si="11"/>
        <v>1000</v>
      </c>
      <c r="I154" s="189"/>
      <c r="J154" s="103" t="s">
        <v>1123</v>
      </c>
      <c r="K154" s="47" t="s">
        <v>1072</v>
      </c>
      <c r="L154" s="48" t="s">
        <v>608</v>
      </c>
      <c r="M154" s="32"/>
    </row>
    <row r="155" spans="1:13" ht="55.5" customHeight="1" x14ac:dyDescent="0.25">
      <c r="A155">
        <v>122</v>
      </c>
      <c r="B155" s="45" t="s">
        <v>1067</v>
      </c>
      <c r="C155" s="188"/>
      <c r="D155" s="189"/>
      <c r="E155" s="190"/>
      <c r="F155" s="45">
        <v>1000</v>
      </c>
      <c r="G155" s="67">
        <v>0</v>
      </c>
      <c r="H155" s="102">
        <f t="shared" si="11"/>
        <v>1000</v>
      </c>
      <c r="I155" s="189"/>
      <c r="J155" s="103" t="s">
        <v>1123</v>
      </c>
      <c r="K155" s="47" t="s">
        <v>1072</v>
      </c>
      <c r="L155" s="48" t="s">
        <v>608</v>
      </c>
      <c r="M155" s="32"/>
    </row>
    <row r="156" spans="1:13" ht="55.5" customHeight="1" x14ac:dyDescent="0.25">
      <c r="A156">
        <v>123</v>
      </c>
      <c r="B156" s="45" t="s">
        <v>1068</v>
      </c>
      <c r="C156" s="188"/>
      <c r="D156" s="189"/>
      <c r="E156" s="190"/>
      <c r="F156" s="45">
        <v>1000</v>
      </c>
      <c r="G156" s="67">
        <v>0</v>
      </c>
      <c r="H156" s="102">
        <f t="shared" si="11"/>
        <v>1000</v>
      </c>
      <c r="I156" s="189"/>
      <c r="J156" s="103" t="s">
        <v>1123</v>
      </c>
      <c r="K156" s="47" t="s">
        <v>1072</v>
      </c>
      <c r="L156" s="48" t="s">
        <v>608</v>
      </c>
      <c r="M156" s="32"/>
    </row>
    <row r="157" spans="1:13" ht="55.5" customHeight="1" x14ac:dyDescent="0.25">
      <c r="A157">
        <v>124</v>
      </c>
      <c r="B157" s="45" t="s">
        <v>1069</v>
      </c>
      <c r="C157" s="188"/>
      <c r="D157" s="189"/>
      <c r="E157" s="190"/>
      <c r="F157" s="45">
        <v>1000</v>
      </c>
      <c r="G157" s="67">
        <v>0</v>
      </c>
      <c r="H157" s="102">
        <f t="shared" si="11"/>
        <v>1000</v>
      </c>
      <c r="I157" s="189"/>
      <c r="J157" s="103" t="s">
        <v>1123</v>
      </c>
      <c r="K157" s="47" t="s">
        <v>1072</v>
      </c>
      <c r="L157" s="48" t="s">
        <v>608</v>
      </c>
      <c r="M157" s="32"/>
    </row>
    <row r="158" spans="1:13" ht="55.5" customHeight="1" x14ac:dyDescent="0.25">
      <c r="A158">
        <v>125</v>
      </c>
      <c r="B158" s="45" t="s">
        <v>1070</v>
      </c>
      <c r="C158" s="188"/>
      <c r="D158" s="189"/>
      <c r="E158" s="190"/>
      <c r="F158" s="45">
        <v>1000</v>
      </c>
      <c r="G158" s="67">
        <v>0</v>
      </c>
      <c r="H158" s="102">
        <f t="shared" si="11"/>
        <v>1000</v>
      </c>
      <c r="I158" s="189"/>
      <c r="J158" s="103" t="s">
        <v>1123</v>
      </c>
      <c r="K158" s="47" t="s">
        <v>1072</v>
      </c>
      <c r="L158" s="48" t="s">
        <v>608</v>
      </c>
      <c r="M158" s="32"/>
    </row>
    <row r="159" spans="1:13" ht="55.5" customHeight="1" x14ac:dyDescent="0.25">
      <c r="A159">
        <v>126</v>
      </c>
      <c r="B159" s="45" t="s">
        <v>1071</v>
      </c>
      <c r="C159" s="188"/>
      <c r="D159" s="189"/>
      <c r="E159" s="190"/>
      <c r="F159" s="45">
        <v>1000</v>
      </c>
      <c r="G159" s="67">
        <v>0</v>
      </c>
      <c r="H159" s="102">
        <f t="shared" si="11"/>
        <v>1000</v>
      </c>
      <c r="I159" s="189"/>
      <c r="J159" s="103" t="s">
        <v>1123</v>
      </c>
      <c r="K159" s="47" t="s">
        <v>1072</v>
      </c>
      <c r="L159" s="48" t="s">
        <v>608</v>
      </c>
      <c r="M159" s="32"/>
    </row>
    <row r="160" spans="1:13" ht="55.5" customHeight="1" x14ac:dyDescent="0.25">
      <c r="A160">
        <v>127</v>
      </c>
      <c r="B160" s="45" t="s">
        <v>1368</v>
      </c>
      <c r="C160" s="188"/>
      <c r="D160" s="189"/>
      <c r="E160" s="190"/>
      <c r="F160" s="45">
        <v>26520</v>
      </c>
      <c r="G160" s="67">
        <v>0</v>
      </c>
      <c r="H160" s="64">
        <f t="shared" si="11"/>
        <v>26520</v>
      </c>
      <c r="I160" s="189"/>
      <c r="J160" s="65">
        <v>44099</v>
      </c>
      <c r="K160" s="47" t="s">
        <v>1236</v>
      </c>
      <c r="L160" s="48" t="s">
        <v>608</v>
      </c>
      <c r="M160" s="32"/>
    </row>
    <row r="161" spans="1:13" ht="55.5" customHeight="1" x14ac:dyDescent="0.25">
      <c r="A161">
        <v>128</v>
      </c>
      <c r="B161" s="45" t="s">
        <v>1256</v>
      </c>
      <c r="C161" s="188"/>
      <c r="D161" s="189"/>
      <c r="E161" s="190"/>
      <c r="F161" s="45">
        <v>1114.9100000000001</v>
      </c>
      <c r="G161" s="67">
        <v>0</v>
      </c>
      <c r="H161" s="64">
        <f t="shared" si="11"/>
        <v>1114.9100000000001</v>
      </c>
      <c r="I161" s="189"/>
      <c r="J161" s="65">
        <v>44155</v>
      </c>
      <c r="K161" s="47" t="s">
        <v>1242</v>
      </c>
      <c r="L161" s="48" t="s">
        <v>608</v>
      </c>
      <c r="M161" s="32"/>
    </row>
    <row r="162" spans="1:13" ht="55.5" customHeight="1" x14ac:dyDescent="0.25">
      <c r="A162">
        <v>129</v>
      </c>
      <c r="B162" s="45" t="s">
        <v>1257</v>
      </c>
      <c r="C162" s="188"/>
      <c r="D162" s="189"/>
      <c r="E162" s="190"/>
      <c r="F162" s="45">
        <v>1122.4000000000001</v>
      </c>
      <c r="G162" s="67">
        <v>0</v>
      </c>
      <c r="H162" s="64">
        <f t="shared" si="11"/>
        <v>1122.4000000000001</v>
      </c>
      <c r="I162" s="189"/>
      <c r="J162" s="65">
        <v>44155</v>
      </c>
      <c r="K162" s="47" t="s">
        <v>1242</v>
      </c>
      <c r="L162" s="48" t="s">
        <v>608</v>
      </c>
      <c r="M162" s="32"/>
    </row>
    <row r="163" spans="1:13" ht="55.5" customHeight="1" x14ac:dyDescent="0.25">
      <c r="A163">
        <v>130</v>
      </c>
      <c r="B163" s="45" t="s">
        <v>1258</v>
      </c>
      <c r="C163" s="188"/>
      <c r="D163" s="189"/>
      <c r="E163" s="190"/>
      <c r="F163" s="45">
        <v>10959.93</v>
      </c>
      <c r="G163" s="67">
        <v>0</v>
      </c>
      <c r="H163" s="64">
        <f t="shared" si="11"/>
        <v>10959.93</v>
      </c>
      <c r="I163" s="189"/>
      <c r="J163" s="65">
        <v>44155</v>
      </c>
      <c r="K163" s="47" t="s">
        <v>1260</v>
      </c>
      <c r="L163" s="48" t="s">
        <v>608</v>
      </c>
      <c r="M163" s="32"/>
    </row>
    <row r="164" spans="1:13" ht="55.5" customHeight="1" x14ac:dyDescent="0.25">
      <c r="A164">
        <v>131</v>
      </c>
      <c r="B164" s="45" t="s">
        <v>1294</v>
      </c>
      <c r="C164" s="188"/>
      <c r="D164" s="189"/>
      <c r="E164" s="190"/>
      <c r="F164" s="45">
        <v>29117.360000000001</v>
      </c>
      <c r="G164" s="67">
        <v>0</v>
      </c>
      <c r="H164" s="64">
        <f t="shared" si="11"/>
        <v>29117.360000000001</v>
      </c>
      <c r="I164" s="189"/>
      <c r="J164" s="65">
        <v>44190</v>
      </c>
      <c r="K164" s="47" t="s">
        <v>1290</v>
      </c>
      <c r="L164" s="48" t="s">
        <v>608</v>
      </c>
      <c r="M164" s="32"/>
    </row>
    <row r="165" spans="1:13" ht="22.5" customHeight="1" x14ac:dyDescent="0.25">
      <c r="B165" s="467" t="s">
        <v>170</v>
      </c>
      <c r="C165" s="468"/>
      <c r="D165" s="468"/>
      <c r="E165" s="469"/>
      <c r="F165" s="73">
        <f>SUM(F153:F164)</f>
        <v>76834.600000000006</v>
      </c>
      <c r="G165" s="73">
        <f>SUM(G153:G164)</f>
        <v>0</v>
      </c>
      <c r="H165" s="73">
        <f>SUM(H153:H164)</f>
        <v>76834.600000000006</v>
      </c>
      <c r="I165" s="189"/>
      <c r="J165" s="187"/>
      <c r="K165" s="185"/>
      <c r="L165" s="182"/>
      <c r="M165" s="32"/>
    </row>
    <row r="166" spans="1:13" ht="23.25" customHeight="1" x14ac:dyDescent="0.25">
      <c r="A166" s="231"/>
      <c r="B166" s="507" t="s">
        <v>1584</v>
      </c>
      <c r="C166" s="508"/>
      <c r="D166" s="508"/>
      <c r="E166" s="509"/>
      <c r="F166" s="225">
        <f>F151+F165</f>
        <v>444228.91000000003</v>
      </c>
      <c r="G166" s="225">
        <f>G151+G165</f>
        <v>12854</v>
      </c>
      <c r="H166" s="225">
        <f>H151+H165</f>
        <v>431374.91000000003</v>
      </c>
      <c r="I166" s="189"/>
      <c r="J166" s="187"/>
      <c r="K166" s="185"/>
      <c r="L166" s="182"/>
      <c r="M166" s="32"/>
    </row>
    <row r="167" spans="1:13" ht="23.25" customHeight="1" x14ac:dyDescent="0.25">
      <c r="B167" s="510" t="s">
        <v>1589</v>
      </c>
      <c r="C167" s="481"/>
      <c r="D167" s="481"/>
      <c r="E167" s="481"/>
      <c r="F167" s="481"/>
      <c r="G167" s="481"/>
      <c r="H167" s="481"/>
      <c r="I167" s="481"/>
      <c r="J167" s="481"/>
      <c r="K167" s="481"/>
      <c r="L167" s="481"/>
      <c r="M167" s="482"/>
    </row>
    <row r="168" spans="1:13" ht="51" customHeight="1" x14ac:dyDescent="0.25">
      <c r="A168">
        <v>132</v>
      </c>
      <c r="B168" s="45" t="s">
        <v>1062</v>
      </c>
      <c r="C168" s="45"/>
      <c r="D168" s="67"/>
      <c r="E168" s="102"/>
      <c r="F168" s="45">
        <v>108284.3</v>
      </c>
      <c r="G168" s="67">
        <v>0</v>
      </c>
      <c r="H168" s="102">
        <f t="shared" ref="H168:H170" si="12">F168-G168</f>
        <v>108284.3</v>
      </c>
      <c r="I168" s="189"/>
      <c r="J168" s="103" t="s">
        <v>1125</v>
      </c>
      <c r="K168" s="47" t="s">
        <v>1074</v>
      </c>
      <c r="L168" s="48" t="s">
        <v>608</v>
      </c>
      <c r="M168" s="32"/>
    </row>
    <row r="169" spans="1:13" ht="51" customHeight="1" x14ac:dyDescent="0.25">
      <c r="A169">
        <v>133</v>
      </c>
      <c r="B169" s="45" t="s">
        <v>1063</v>
      </c>
      <c r="C169" s="45"/>
      <c r="D169" s="67"/>
      <c r="E169" s="102"/>
      <c r="F169" s="45">
        <v>96922.26</v>
      </c>
      <c r="G169" s="67">
        <v>0</v>
      </c>
      <c r="H169" s="102">
        <f t="shared" si="12"/>
        <v>96922.26</v>
      </c>
      <c r="I169" s="189"/>
      <c r="J169" s="103" t="s">
        <v>1124</v>
      </c>
      <c r="K169" s="47" t="s">
        <v>1073</v>
      </c>
      <c r="L169" s="48" t="s">
        <v>608</v>
      </c>
      <c r="M169" s="32"/>
    </row>
    <row r="170" spans="1:13" ht="54" customHeight="1" x14ac:dyDescent="0.25">
      <c r="A170">
        <v>134</v>
      </c>
      <c r="B170" s="228" t="s">
        <v>232</v>
      </c>
      <c r="C170" s="229" t="s">
        <v>375</v>
      </c>
      <c r="D170" s="67"/>
      <c r="E170" s="102"/>
      <c r="F170" s="67">
        <v>50000</v>
      </c>
      <c r="G170" s="67">
        <v>0</v>
      </c>
      <c r="H170" s="40">
        <f t="shared" si="12"/>
        <v>50000</v>
      </c>
      <c r="I170" s="67"/>
      <c r="J170" s="230">
        <v>39010</v>
      </c>
      <c r="K170" s="47" t="s">
        <v>604</v>
      </c>
      <c r="L170" s="48" t="s">
        <v>608</v>
      </c>
      <c r="M170" s="32"/>
    </row>
    <row r="171" spans="1:13" ht="23.25" customHeight="1" x14ac:dyDescent="0.25">
      <c r="A171" s="231"/>
      <c r="B171" s="467" t="s">
        <v>170</v>
      </c>
      <c r="C171" s="468"/>
      <c r="D171" s="468"/>
      <c r="E171" s="469"/>
      <c r="F171" s="73">
        <f>SUM(F168:F170)</f>
        <v>255206.56</v>
      </c>
      <c r="G171" s="73">
        <f>SUM(G168:G170)</f>
        <v>0</v>
      </c>
      <c r="H171" s="73">
        <f>SUM(H168:H170)</f>
        <v>255206.56</v>
      </c>
      <c r="I171" s="189"/>
      <c r="J171" s="187"/>
      <c r="K171" s="185"/>
      <c r="L171" s="182"/>
      <c r="M171" s="32"/>
    </row>
    <row r="172" spans="1:13" ht="23.25" customHeight="1" x14ac:dyDescent="0.25">
      <c r="B172" s="470" t="s">
        <v>1590</v>
      </c>
      <c r="C172" s="481"/>
      <c r="D172" s="481"/>
      <c r="E172" s="481"/>
      <c r="F172" s="481"/>
      <c r="G172" s="481"/>
      <c r="H172" s="481"/>
      <c r="I172" s="481"/>
      <c r="J172" s="481"/>
      <c r="K172" s="481"/>
      <c r="L172" s="481"/>
      <c r="M172" s="482"/>
    </row>
    <row r="173" spans="1:13" ht="37.5" customHeight="1" x14ac:dyDescent="0.25">
      <c r="A173">
        <v>135</v>
      </c>
      <c r="B173" s="45" t="s">
        <v>1261</v>
      </c>
      <c r="C173" s="45"/>
      <c r="D173" s="67"/>
      <c r="E173" s="64"/>
      <c r="F173" s="45">
        <v>52277.89</v>
      </c>
      <c r="G173" s="67">
        <v>0</v>
      </c>
      <c r="H173" s="64">
        <f t="shared" ref="H173" si="13">F173-G173</f>
        <v>52277.89</v>
      </c>
      <c r="I173" s="189"/>
      <c r="J173" s="65">
        <v>44155</v>
      </c>
      <c r="K173" s="47" t="s">
        <v>1260</v>
      </c>
      <c r="L173" s="48" t="s">
        <v>608</v>
      </c>
      <c r="M173" s="32"/>
    </row>
    <row r="174" spans="1:13" ht="36.75" customHeight="1" x14ac:dyDescent="0.25">
      <c r="A174">
        <v>136</v>
      </c>
      <c r="B174" s="45" t="s">
        <v>1264</v>
      </c>
      <c r="C174" s="45"/>
      <c r="D174" s="67"/>
      <c r="E174" s="64"/>
      <c r="F174" s="45">
        <v>1895129.63</v>
      </c>
      <c r="G174" s="67">
        <v>0</v>
      </c>
      <c r="H174" s="64">
        <f t="shared" ref="H174:H178" si="14">F174-G174</f>
        <v>1895129.63</v>
      </c>
      <c r="I174" s="189"/>
      <c r="J174" s="65">
        <v>44165</v>
      </c>
      <c r="K174" s="47" t="s">
        <v>1263</v>
      </c>
      <c r="L174" s="48" t="s">
        <v>608</v>
      </c>
      <c r="M174" s="32"/>
    </row>
    <row r="175" spans="1:13" ht="37.5" customHeight="1" x14ac:dyDescent="0.25">
      <c r="A175">
        <v>137</v>
      </c>
      <c r="B175" s="45" t="s">
        <v>1266</v>
      </c>
      <c r="C175" s="45"/>
      <c r="D175" s="67"/>
      <c r="E175" s="64"/>
      <c r="F175" s="45">
        <v>31628.54</v>
      </c>
      <c r="G175" s="67">
        <v>0</v>
      </c>
      <c r="H175" s="64">
        <f t="shared" si="14"/>
        <v>31628.54</v>
      </c>
      <c r="I175" s="189"/>
      <c r="J175" s="65">
        <v>44165</v>
      </c>
      <c r="K175" s="47" t="s">
        <v>1263</v>
      </c>
      <c r="L175" s="48" t="s">
        <v>608</v>
      </c>
      <c r="M175" s="32"/>
    </row>
    <row r="176" spans="1:13" ht="37.5" customHeight="1" x14ac:dyDescent="0.25">
      <c r="A176">
        <v>138</v>
      </c>
      <c r="B176" s="45" t="s">
        <v>1265</v>
      </c>
      <c r="C176" s="45"/>
      <c r="D176" s="67"/>
      <c r="E176" s="64"/>
      <c r="F176" s="45">
        <v>115949.29</v>
      </c>
      <c r="G176" s="67">
        <v>0</v>
      </c>
      <c r="H176" s="64">
        <f t="shared" si="14"/>
        <v>115949.29</v>
      </c>
      <c r="I176" s="189"/>
      <c r="J176" s="65">
        <v>44165</v>
      </c>
      <c r="K176" s="47" t="s">
        <v>1263</v>
      </c>
      <c r="L176" s="48" t="s">
        <v>608</v>
      </c>
      <c r="M176" s="32"/>
    </row>
    <row r="177" spans="1:13" ht="35.25" customHeight="1" x14ac:dyDescent="0.25">
      <c r="A177">
        <v>139</v>
      </c>
      <c r="B177" s="45" t="s">
        <v>1271</v>
      </c>
      <c r="C177" s="45"/>
      <c r="D177" s="67"/>
      <c r="E177" s="64"/>
      <c r="F177" s="45">
        <v>565687.18999999994</v>
      </c>
      <c r="G177" s="67">
        <v>0</v>
      </c>
      <c r="H177" s="64">
        <f t="shared" si="14"/>
        <v>565687.18999999994</v>
      </c>
      <c r="I177" s="189"/>
      <c r="J177" s="65">
        <v>44189</v>
      </c>
      <c r="K177" s="47" t="s">
        <v>1272</v>
      </c>
      <c r="L177" s="48" t="s">
        <v>608</v>
      </c>
      <c r="M177" s="32"/>
    </row>
    <row r="178" spans="1:13" ht="35.25" customHeight="1" x14ac:dyDescent="0.25">
      <c r="A178">
        <v>140</v>
      </c>
      <c r="B178" s="45" t="s">
        <v>1295</v>
      </c>
      <c r="C178" s="45"/>
      <c r="D178" s="67"/>
      <c r="E178" s="64"/>
      <c r="F178" s="45">
        <v>459.44</v>
      </c>
      <c r="G178" s="67">
        <v>0</v>
      </c>
      <c r="H178" s="64">
        <f t="shared" si="14"/>
        <v>459.44</v>
      </c>
      <c r="I178" s="189"/>
      <c r="J178" s="65">
        <v>44193</v>
      </c>
      <c r="K178" s="47" t="s">
        <v>1296</v>
      </c>
      <c r="L178" s="48" t="s">
        <v>608</v>
      </c>
      <c r="M178" s="32"/>
    </row>
    <row r="179" spans="1:13" ht="36" customHeight="1" x14ac:dyDescent="0.25">
      <c r="A179">
        <v>141</v>
      </c>
      <c r="B179" s="45" t="s">
        <v>1299</v>
      </c>
      <c r="C179" s="45"/>
      <c r="D179" s="67"/>
      <c r="E179" s="64"/>
      <c r="F179" s="45">
        <v>160599.06</v>
      </c>
      <c r="G179" s="67">
        <v>0</v>
      </c>
      <c r="H179" s="64">
        <f t="shared" ref="H179:H181" si="15">F179-G179</f>
        <v>160599.06</v>
      </c>
      <c r="I179" s="189"/>
      <c r="J179" s="65">
        <v>44193</v>
      </c>
      <c r="K179" s="47" t="s">
        <v>1296</v>
      </c>
      <c r="L179" s="48" t="s">
        <v>608</v>
      </c>
      <c r="M179" s="32"/>
    </row>
    <row r="180" spans="1:13" ht="37.5" customHeight="1" x14ac:dyDescent="0.25">
      <c r="A180">
        <v>142</v>
      </c>
      <c r="B180" s="45" t="s">
        <v>1300</v>
      </c>
      <c r="C180" s="45"/>
      <c r="D180" s="67"/>
      <c r="E180" s="64"/>
      <c r="F180" s="45">
        <v>33585.96</v>
      </c>
      <c r="G180" s="67">
        <v>0</v>
      </c>
      <c r="H180" s="64">
        <f t="shared" si="15"/>
        <v>33585.96</v>
      </c>
      <c r="I180" s="189"/>
      <c r="J180" s="65">
        <v>44193</v>
      </c>
      <c r="K180" s="47" t="s">
        <v>1296</v>
      </c>
      <c r="L180" s="48" t="s">
        <v>608</v>
      </c>
      <c r="M180" s="32"/>
    </row>
    <row r="181" spans="1:13" ht="37.5" customHeight="1" x14ac:dyDescent="0.25">
      <c r="A181">
        <v>143</v>
      </c>
      <c r="B181" s="45" t="s">
        <v>1301</v>
      </c>
      <c r="C181" s="45"/>
      <c r="D181" s="67"/>
      <c r="E181" s="64"/>
      <c r="F181" s="45">
        <v>1415.11</v>
      </c>
      <c r="G181" s="67">
        <v>0</v>
      </c>
      <c r="H181" s="64">
        <f t="shared" si="15"/>
        <v>1415.11</v>
      </c>
      <c r="I181" s="189"/>
      <c r="J181" s="65">
        <v>44193</v>
      </c>
      <c r="K181" s="47" t="s">
        <v>1296</v>
      </c>
      <c r="L181" s="48" t="s">
        <v>608</v>
      </c>
      <c r="M181" s="32"/>
    </row>
    <row r="182" spans="1:13" ht="23.25" customHeight="1" x14ac:dyDescent="0.25">
      <c r="A182" s="231"/>
      <c r="B182" s="467" t="s">
        <v>170</v>
      </c>
      <c r="C182" s="468"/>
      <c r="D182" s="468"/>
      <c r="E182" s="469"/>
      <c r="F182" s="73">
        <f>SUM(F173:F181)</f>
        <v>2856732.11</v>
      </c>
      <c r="G182" s="73">
        <f>SUM(G179:G181)</f>
        <v>0</v>
      </c>
      <c r="H182" s="73">
        <f>SUM(H173:H181)</f>
        <v>2856732.11</v>
      </c>
      <c r="I182" s="189"/>
      <c r="J182" s="187"/>
      <c r="K182" s="185"/>
      <c r="L182" s="182"/>
      <c r="M182" s="32"/>
    </row>
    <row r="183" spans="1:13" ht="23.25" customHeight="1" x14ac:dyDescent="0.25">
      <c r="B183" s="470" t="s">
        <v>1591</v>
      </c>
      <c r="C183" s="481"/>
      <c r="D183" s="481"/>
      <c r="E183" s="481"/>
      <c r="F183" s="481"/>
      <c r="G183" s="481"/>
      <c r="H183" s="481"/>
      <c r="I183" s="481"/>
      <c r="J183" s="481"/>
      <c r="K183" s="481"/>
      <c r="L183" s="481"/>
      <c r="M183" s="482"/>
    </row>
    <row r="184" spans="1:13" ht="23.25" customHeight="1" x14ac:dyDescent="0.25">
      <c r="A184">
        <v>144</v>
      </c>
      <c r="B184" s="48" t="s">
        <v>1165</v>
      </c>
      <c r="C184" s="67"/>
      <c r="D184" s="64"/>
      <c r="E184" s="64"/>
      <c r="F184" s="67">
        <v>10690</v>
      </c>
      <c r="G184" s="64">
        <v>0</v>
      </c>
      <c r="H184" s="64">
        <f t="shared" ref="H184:H187" si="16">F184-G184</f>
        <v>10690</v>
      </c>
      <c r="I184" s="189"/>
      <c r="J184" s="65">
        <v>44007</v>
      </c>
      <c r="K184" s="47" t="s">
        <v>1169</v>
      </c>
      <c r="L184" s="48" t="s">
        <v>608</v>
      </c>
      <c r="M184" s="32"/>
    </row>
    <row r="185" spans="1:13" ht="23.25" customHeight="1" x14ac:dyDescent="0.25">
      <c r="A185">
        <v>145</v>
      </c>
      <c r="B185" s="48" t="s">
        <v>1166</v>
      </c>
      <c r="C185" s="67"/>
      <c r="D185" s="64"/>
      <c r="E185" s="64"/>
      <c r="F185" s="67">
        <v>10690</v>
      </c>
      <c r="G185" s="64">
        <v>0</v>
      </c>
      <c r="H185" s="64">
        <f t="shared" si="16"/>
        <v>10690</v>
      </c>
      <c r="I185" s="189"/>
      <c r="J185" s="65">
        <v>44007</v>
      </c>
      <c r="K185" s="47" t="s">
        <v>1169</v>
      </c>
      <c r="L185" s="48" t="s">
        <v>608</v>
      </c>
      <c r="M185" s="32"/>
    </row>
    <row r="186" spans="1:13" ht="23.25" customHeight="1" x14ac:dyDescent="0.25">
      <c r="A186">
        <v>146</v>
      </c>
      <c r="B186" s="48" t="s">
        <v>1167</v>
      </c>
      <c r="C186" s="67"/>
      <c r="D186" s="64"/>
      <c r="E186" s="64"/>
      <c r="F186" s="67">
        <v>10690</v>
      </c>
      <c r="G186" s="64">
        <v>0</v>
      </c>
      <c r="H186" s="64">
        <f t="shared" si="16"/>
        <v>10690</v>
      </c>
      <c r="I186" s="189"/>
      <c r="J186" s="65">
        <v>44007</v>
      </c>
      <c r="K186" s="47" t="s">
        <v>1169</v>
      </c>
      <c r="L186" s="48" t="s">
        <v>608</v>
      </c>
      <c r="M186" s="32"/>
    </row>
    <row r="187" spans="1:13" ht="23.25" customHeight="1" x14ac:dyDescent="0.25">
      <c r="A187">
        <v>147</v>
      </c>
      <c r="B187" s="48" t="s">
        <v>1168</v>
      </c>
      <c r="C187" s="67"/>
      <c r="D187" s="64"/>
      <c r="E187" s="64"/>
      <c r="F187" s="67">
        <v>10690</v>
      </c>
      <c r="G187" s="64">
        <v>0</v>
      </c>
      <c r="H187" s="64">
        <f t="shared" si="16"/>
        <v>10690</v>
      </c>
      <c r="I187" s="189"/>
      <c r="J187" s="65">
        <v>44007</v>
      </c>
      <c r="K187" s="47" t="s">
        <v>1169</v>
      </c>
      <c r="L187" s="48" t="s">
        <v>608</v>
      </c>
      <c r="M187" s="32"/>
    </row>
    <row r="188" spans="1:13" ht="23.25" customHeight="1" x14ac:dyDescent="0.25">
      <c r="A188" s="231"/>
      <c r="B188" s="467" t="s">
        <v>170</v>
      </c>
      <c r="C188" s="468"/>
      <c r="D188" s="468"/>
      <c r="E188" s="469"/>
      <c r="F188" s="73">
        <f>SUM(F184:F187)</f>
        <v>42760</v>
      </c>
      <c r="G188" s="73">
        <f>SUM(G185:G187)</f>
        <v>0</v>
      </c>
      <c r="H188" s="73">
        <f>SUM(H184:H187)</f>
        <v>42760</v>
      </c>
      <c r="I188" s="189"/>
      <c r="J188" s="187"/>
      <c r="K188" s="185"/>
      <c r="L188" s="182"/>
      <c r="M188" s="32"/>
    </row>
    <row r="189" spans="1:13" ht="23.25" customHeight="1" x14ac:dyDescent="0.25">
      <c r="B189" s="470" t="s">
        <v>1592</v>
      </c>
      <c r="C189" s="471"/>
      <c r="D189" s="471"/>
      <c r="E189" s="471"/>
      <c r="F189" s="471"/>
      <c r="G189" s="471"/>
      <c r="H189" s="471"/>
      <c r="I189" s="471"/>
      <c r="J189" s="471"/>
      <c r="K189" s="471"/>
      <c r="L189" s="471"/>
      <c r="M189" s="472"/>
    </row>
    <row r="190" spans="1:13" ht="53.25" customHeight="1" x14ac:dyDescent="0.25">
      <c r="A190">
        <v>148</v>
      </c>
      <c r="B190" s="48" t="s">
        <v>1375</v>
      </c>
      <c r="C190" s="67"/>
      <c r="D190" s="67"/>
      <c r="E190" s="102"/>
      <c r="F190" s="67">
        <v>244245.7</v>
      </c>
      <c r="G190" s="67">
        <v>0</v>
      </c>
      <c r="H190" s="102">
        <f>F190-G190</f>
        <v>244245.7</v>
      </c>
      <c r="I190" s="189"/>
      <c r="J190" s="103" t="s">
        <v>1377</v>
      </c>
      <c r="K190" s="67" t="s">
        <v>1376</v>
      </c>
      <c r="L190" s="48" t="s">
        <v>608</v>
      </c>
      <c r="M190" s="32"/>
    </row>
    <row r="191" spans="1:13" ht="23.25" customHeight="1" x14ac:dyDescent="0.25">
      <c r="A191" s="231"/>
      <c r="B191" s="467" t="s">
        <v>170</v>
      </c>
      <c r="C191" s="468"/>
      <c r="D191" s="468"/>
      <c r="E191" s="469"/>
      <c r="F191" s="73">
        <f>SUM(F190)</f>
        <v>244245.7</v>
      </c>
      <c r="G191" s="73">
        <f>SUM(G188:G190)</f>
        <v>0</v>
      </c>
      <c r="H191" s="73">
        <f>SUM(H190)</f>
        <v>244245.7</v>
      </c>
      <c r="I191" s="189"/>
      <c r="J191" s="191"/>
      <c r="K191" s="185"/>
      <c r="L191" s="182"/>
      <c r="M191" s="32"/>
    </row>
    <row r="192" spans="1:13" ht="23.25" customHeight="1" x14ac:dyDescent="0.25">
      <c r="B192" s="476" t="s">
        <v>1593</v>
      </c>
      <c r="C192" s="477"/>
      <c r="D192" s="477"/>
      <c r="E192" s="477"/>
      <c r="F192" s="477"/>
      <c r="G192" s="477"/>
      <c r="H192" s="477"/>
      <c r="I192" s="477"/>
      <c r="J192" s="477"/>
      <c r="K192" s="477"/>
      <c r="L192" s="477"/>
      <c r="M192" s="478"/>
    </row>
    <row r="193" spans="1:13" ht="110.25" customHeight="1" x14ac:dyDescent="0.25">
      <c r="A193">
        <v>149</v>
      </c>
      <c r="B193" s="48" t="s">
        <v>1450</v>
      </c>
      <c r="C193" s="224"/>
      <c r="D193" s="224"/>
      <c r="E193" s="224"/>
      <c r="F193" s="67">
        <v>706938</v>
      </c>
      <c r="G193" s="67">
        <v>0</v>
      </c>
      <c r="H193" s="102">
        <f>F193-G193</f>
        <v>706938</v>
      </c>
      <c r="I193" s="189"/>
      <c r="J193" s="103" t="s">
        <v>1150</v>
      </c>
      <c r="K193" s="67" t="s">
        <v>1151</v>
      </c>
      <c r="L193" s="48" t="s">
        <v>608</v>
      </c>
      <c r="M193" s="32"/>
    </row>
    <row r="194" spans="1:13" ht="21.75" customHeight="1" x14ac:dyDescent="0.25">
      <c r="A194" s="231"/>
      <c r="B194" s="467" t="s">
        <v>170</v>
      </c>
      <c r="C194" s="468"/>
      <c r="D194" s="468"/>
      <c r="E194" s="469"/>
      <c r="F194" s="73">
        <f>SUM(F193)</f>
        <v>706938</v>
      </c>
      <c r="G194" s="73">
        <f>SUM(G191:G193)</f>
        <v>0</v>
      </c>
      <c r="H194" s="73">
        <f>SUM(H193)</f>
        <v>706938</v>
      </c>
      <c r="I194" s="189"/>
      <c r="J194" s="191"/>
      <c r="K194" s="185"/>
      <c r="L194" s="182"/>
      <c r="M194" s="32"/>
    </row>
    <row r="195" spans="1:13" ht="23.25" customHeight="1" x14ac:dyDescent="0.25">
      <c r="B195" s="476" t="s">
        <v>1594</v>
      </c>
      <c r="C195" s="479"/>
      <c r="D195" s="479"/>
      <c r="E195" s="479"/>
      <c r="F195" s="479"/>
      <c r="G195" s="479"/>
      <c r="H195" s="479"/>
      <c r="I195" s="479"/>
      <c r="J195" s="479"/>
      <c r="K195" s="479"/>
      <c r="L195" s="479"/>
      <c r="M195" s="480"/>
    </row>
    <row r="196" spans="1:13" ht="50.25" customHeight="1" x14ac:dyDescent="0.25">
      <c r="A196">
        <v>150</v>
      </c>
      <c r="B196" s="45" t="s">
        <v>1234</v>
      </c>
      <c r="C196" s="45"/>
      <c r="D196" s="67"/>
      <c r="E196" s="64"/>
      <c r="F196" s="45">
        <v>33180</v>
      </c>
      <c r="G196" s="67">
        <v>0</v>
      </c>
      <c r="H196" s="64">
        <f t="shared" ref="H196:H197" si="17">F196-G196</f>
        <v>33180</v>
      </c>
      <c r="I196" s="67"/>
      <c r="J196" s="65">
        <v>44063</v>
      </c>
      <c r="K196" s="47" t="s">
        <v>1235</v>
      </c>
      <c r="L196" s="48" t="s">
        <v>608</v>
      </c>
      <c r="M196" s="32"/>
    </row>
    <row r="197" spans="1:13" ht="49.5" customHeight="1" x14ac:dyDescent="0.25">
      <c r="A197">
        <v>151</v>
      </c>
      <c r="B197" s="45" t="s">
        <v>1237</v>
      </c>
      <c r="C197" s="45"/>
      <c r="D197" s="67"/>
      <c r="E197" s="64"/>
      <c r="F197" s="45">
        <v>19200</v>
      </c>
      <c r="G197" s="67">
        <v>0</v>
      </c>
      <c r="H197" s="64">
        <f t="shared" si="17"/>
        <v>19200</v>
      </c>
      <c r="I197" s="67"/>
      <c r="J197" s="65">
        <v>44154</v>
      </c>
      <c r="K197" s="47" t="s">
        <v>1238</v>
      </c>
      <c r="L197" s="48" t="s">
        <v>608</v>
      </c>
      <c r="M197" s="32"/>
    </row>
    <row r="198" spans="1:13" ht="24.75" customHeight="1" x14ac:dyDescent="0.25">
      <c r="A198" s="231"/>
      <c r="B198" s="467" t="s">
        <v>170</v>
      </c>
      <c r="C198" s="468"/>
      <c r="D198" s="468"/>
      <c r="E198" s="469"/>
      <c r="F198" s="73">
        <f>SUM(F196:F197)</f>
        <v>52380</v>
      </c>
      <c r="G198" s="73">
        <f>SUM(G195:G197)</f>
        <v>0</v>
      </c>
      <c r="H198" s="73">
        <f>SUM(H196:H197)</f>
        <v>52380</v>
      </c>
      <c r="I198" s="189"/>
      <c r="J198" s="191"/>
      <c r="K198" s="185"/>
      <c r="L198" s="182"/>
      <c r="M198" s="32"/>
    </row>
    <row r="199" spans="1:13" ht="21.75" customHeight="1" x14ac:dyDescent="0.25">
      <c r="B199" s="470" t="s">
        <v>1595</v>
      </c>
      <c r="C199" s="481"/>
      <c r="D199" s="481"/>
      <c r="E199" s="481"/>
      <c r="F199" s="481"/>
      <c r="G199" s="481"/>
      <c r="H199" s="481"/>
      <c r="I199" s="481"/>
      <c r="J199" s="481"/>
      <c r="K199" s="481"/>
      <c r="L199" s="481"/>
      <c r="M199" s="482"/>
    </row>
    <row r="200" spans="1:13" ht="54.75" customHeight="1" x14ac:dyDescent="0.25">
      <c r="A200">
        <v>152</v>
      </c>
      <c r="B200" s="45" t="s">
        <v>861</v>
      </c>
      <c r="C200" s="67"/>
      <c r="D200" s="67"/>
      <c r="E200" s="67"/>
      <c r="F200" s="67">
        <v>186000</v>
      </c>
      <c r="G200" s="67">
        <v>0</v>
      </c>
      <c r="H200" s="67">
        <v>186000</v>
      </c>
      <c r="I200" s="67"/>
      <c r="J200" s="103" t="s">
        <v>863</v>
      </c>
      <c r="K200" s="67" t="s">
        <v>862</v>
      </c>
      <c r="L200" s="48" t="s">
        <v>608</v>
      </c>
      <c r="M200" s="49"/>
    </row>
    <row r="201" spans="1:13" ht="51.75" customHeight="1" x14ac:dyDescent="0.25">
      <c r="A201">
        <v>153</v>
      </c>
      <c r="B201" s="45" t="s">
        <v>787</v>
      </c>
      <c r="C201" s="67"/>
      <c r="D201" s="67"/>
      <c r="E201" s="102"/>
      <c r="F201" s="67">
        <v>3200</v>
      </c>
      <c r="G201" s="67">
        <v>3200</v>
      </c>
      <c r="H201" s="102">
        <f>F201-G201</f>
        <v>0</v>
      </c>
      <c r="I201" s="67"/>
      <c r="J201" s="103" t="s">
        <v>788</v>
      </c>
      <c r="K201" s="40" t="s">
        <v>1138</v>
      </c>
      <c r="L201" s="48" t="s">
        <v>608</v>
      </c>
      <c r="M201" s="49"/>
    </row>
    <row r="202" spans="1:13" ht="20.25" customHeight="1" x14ac:dyDescent="0.25">
      <c r="A202" s="231"/>
      <c r="B202" s="467" t="s">
        <v>170</v>
      </c>
      <c r="C202" s="468"/>
      <c r="D202" s="468"/>
      <c r="E202" s="469"/>
      <c r="F202" s="73">
        <f>SUM(F200:F201)</f>
        <v>189200</v>
      </c>
      <c r="G202" s="73">
        <f>SUM(G199:G201)</f>
        <v>3200</v>
      </c>
      <c r="H202" s="73">
        <f>SUM(H200:H201)</f>
        <v>186000</v>
      </c>
      <c r="I202" s="189"/>
      <c r="J202" s="191"/>
      <c r="K202" s="185"/>
      <c r="L202" s="182"/>
      <c r="M202" s="32"/>
    </row>
    <row r="203" spans="1:13" ht="23.25" customHeight="1" x14ac:dyDescent="0.25">
      <c r="B203" s="470" t="s">
        <v>1596</v>
      </c>
      <c r="C203" s="471"/>
      <c r="D203" s="471"/>
      <c r="E203" s="471"/>
      <c r="F203" s="471"/>
      <c r="G203" s="471"/>
      <c r="H203" s="471"/>
      <c r="I203" s="471"/>
      <c r="J203" s="471"/>
      <c r="K203" s="471"/>
      <c r="L203" s="471"/>
      <c r="M203" s="472"/>
    </row>
    <row r="204" spans="1:13" ht="54" customHeight="1" x14ac:dyDescent="0.25">
      <c r="A204">
        <v>154</v>
      </c>
      <c r="B204" s="48" t="s">
        <v>529</v>
      </c>
      <c r="C204" s="67"/>
      <c r="D204" s="64"/>
      <c r="E204" s="64"/>
      <c r="F204" s="67">
        <v>7057.6</v>
      </c>
      <c r="G204" s="64">
        <v>0</v>
      </c>
      <c r="H204" s="64">
        <f t="shared" ref="H204:H207" si="18">F204-G204</f>
        <v>7057.6</v>
      </c>
      <c r="I204" s="67"/>
      <c r="J204" s="65">
        <v>41627</v>
      </c>
      <c r="K204" s="47" t="s">
        <v>696</v>
      </c>
      <c r="L204" s="48" t="s">
        <v>608</v>
      </c>
      <c r="M204" s="49"/>
    </row>
    <row r="205" spans="1:13" ht="48.75" customHeight="1" x14ac:dyDescent="0.25">
      <c r="A205">
        <v>155</v>
      </c>
      <c r="B205" s="48" t="s">
        <v>530</v>
      </c>
      <c r="C205" s="67"/>
      <c r="D205" s="64"/>
      <c r="E205" s="64"/>
      <c r="F205" s="67">
        <v>7057.6</v>
      </c>
      <c r="G205" s="64">
        <v>0</v>
      </c>
      <c r="H205" s="64">
        <f t="shared" si="18"/>
        <v>7057.6</v>
      </c>
      <c r="I205" s="67"/>
      <c r="J205" s="65">
        <v>41627</v>
      </c>
      <c r="K205" s="47" t="s">
        <v>696</v>
      </c>
      <c r="L205" s="48" t="s">
        <v>608</v>
      </c>
      <c r="M205" s="49"/>
    </row>
    <row r="206" spans="1:13" ht="38.25" customHeight="1" x14ac:dyDescent="0.25">
      <c r="A206">
        <v>156</v>
      </c>
      <c r="B206" s="45" t="s">
        <v>1291</v>
      </c>
      <c r="C206" s="45"/>
      <c r="D206" s="67"/>
      <c r="E206" s="64"/>
      <c r="F206" s="45">
        <v>8040</v>
      </c>
      <c r="G206" s="67">
        <v>0</v>
      </c>
      <c r="H206" s="64">
        <f t="shared" si="18"/>
        <v>8040</v>
      </c>
      <c r="I206" s="67"/>
      <c r="J206" s="65">
        <v>44190</v>
      </c>
      <c r="K206" s="47" t="s">
        <v>1292</v>
      </c>
      <c r="L206" s="48" t="s">
        <v>608</v>
      </c>
      <c r="M206" s="49"/>
    </row>
    <row r="207" spans="1:13" ht="52.5" customHeight="1" x14ac:dyDescent="0.25">
      <c r="A207">
        <v>157</v>
      </c>
      <c r="B207" s="45" t="s">
        <v>1293</v>
      </c>
      <c r="C207" s="45"/>
      <c r="D207" s="67"/>
      <c r="E207" s="64"/>
      <c r="F207" s="45">
        <v>8040</v>
      </c>
      <c r="G207" s="67">
        <v>0</v>
      </c>
      <c r="H207" s="64">
        <f t="shared" si="18"/>
        <v>8040</v>
      </c>
      <c r="I207" s="67"/>
      <c r="J207" s="65">
        <v>44190</v>
      </c>
      <c r="K207" s="47" t="s">
        <v>1292</v>
      </c>
      <c r="L207" s="48" t="s">
        <v>608</v>
      </c>
      <c r="M207" s="49"/>
    </row>
    <row r="208" spans="1:13" ht="24" customHeight="1" x14ac:dyDescent="0.25">
      <c r="A208" s="231"/>
      <c r="B208" s="467" t="s">
        <v>170</v>
      </c>
      <c r="C208" s="468"/>
      <c r="D208" s="468"/>
      <c r="E208" s="469"/>
      <c r="F208" s="73">
        <f>SUM(F204:F207)</f>
        <v>30195.200000000001</v>
      </c>
      <c r="G208" s="73">
        <f>SUM(G205:G207)</f>
        <v>0</v>
      </c>
      <c r="H208" s="73">
        <f>SUM(H204:H207)</f>
        <v>30195.200000000001</v>
      </c>
      <c r="I208" s="189"/>
      <c r="J208" s="191"/>
      <c r="K208" s="185"/>
      <c r="L208" s="182"/>
      <c r="M208" s="32"/>
    </row>
    <row r="209" spans="1:13" ht="22.5" customHeight="1" x14ac:dyDescent="0.25">
      <c r="B209" s="486" t="s">
        <v>1586</v>
      </c>
      <c r="C209" s="481"/>
      <c r="D209" s="481"/>
      <c r="E209" s="481"/>
      <c r="F209" s="481"/>
      <c r="G209" s="481"/>
      <c r="H209" s="481"/>
      <c r="I209" s="481"/>
      <c r="J209" s="481"/>
      <c r="K209" s="481"/>
      <c r="L209" s="481"/>
      <c r="M209" s="482"/>
    </row>
    <row r="210" spans="1:13" ht="48" customHeight="1" x14ac:dyDescent="0.25">
      <c r="A210">
        <v>158</v>
      </c>
      <c r="B210" s="228" t="s">
        <v>379</v>
      </c>
      <c r="C210" s="229" t="s">
        <v>380</v>
      </c>
      <c r="D210" s="67"/>
      <c r="E210" s="102"/>
      <c r="F210" s="67">
        <v>1</v>
      </c>
      <c r="G210" s="67">
        <v>1</v>
      </c>
      <c r="H210" s="40">
        <f t="shared" ref="H210:H217" si="19">F210-G210</f>
        <v>0</v>
      </c>
      <c r="I210" s="67"/>
      <c r="J210" s="230">
        <v>39010</v>
      </c>
      <c r="K210" s="47" t="s">
        <v>604</v>
      </c>
      <c r="L210" s="48" t="s">
        <v>608</v>
      </c>
      <c r="M210" s="49"/>
    </row>
    <row r="211" spans="1:13" ht="59.25" customHeight="1" x14ac:dyDescent="0.25">
      <c r="A211">
        <v>159</v>
      </c>
      <c r="B211" s="228" t="s">
        <v>236</v>
      </c>
      <c r="C211" s="229" t="s">
        <v>237</v>
      </c>
      <c r="D211" s="67"/>
      <c r="E211" s="102"/>
      <c r="F211" s="67">
        <v>1</v>
      </c>
      <c r="G211" s="67">
        <v>1</v>
      </c>
      <c r="H211" s="40">
        <f t="shared" si="19"/>
        <v>0</v>
      </c>
      <c r="I211" s="67"/>
      <c r="J211" s="230">
        <v>39010</v>
      </c>
      <c r="K211" s="47" t="s">
        <v>604</v>
      </c>
      <c r="L211" s="48" t="s">
        <v>608</v>
      </c>
      <c r="M211" s="49"/>
    </row>
    <row r="212" spans="1:13" ht="62.25" customHeight="1" x14ac:dyDescent="0.25">
      <c r="A212">
        <v>160</v>
      </c>
      <c r="B212" s="228" t="s">
        <v>238</v>
      </c>
      <c r="C212" s="229" t="s">
        <v>381</v>
      </c>
      <c r="D212" s="67"/>
      <c r="E212" s="102"/>
      <c r="F212" s="67">
        <v>1</v>
      </c>
      <c r="G212" s="67">
        <v>1</v>
      </c>
      <c r="H212" s="40">
        <f t="shared" si="19"/>
        <v>0</v>
      </c>
      <c r="I212" s="67"/>
      <c r="J212" s="230">
        <v>39010</v>
      </c>
      <c r="K212" s="47" t="s">
        <v>603</v>
      </c>
      <c r="L212" s="48" t="s">
        <v>608</v>
      </c>
      <c r="M212" s="49"/>
    </row>
    <row r="213" spans="1:13" ht="53.25" customHeight="1" x14ac:dyDescent="0.25">
      <c r="A213">
        <v>161</v>
      </c>
      <c r="B213" s="45" t="s">
        <v>1239</v>
      </c>
      <c r="C213" s="45"/>
      <c r="D213" s="67"/>
      <c r="E213" s="64"/>
      <c r="F213" s="45">
        <v>113868.17</v>
      </c>
      <c r="G213" s="67">
        <v>0</v>
      </c>
      <c r="H213" s="64">
        <f t="shared" si="19"/>
        <v>113868.17</v>
      </c>
      <c r="I213" s="67"/>
      <c r="J213" s="65">
        <v>44155</v>
      </c>
      <c r="K213" s="47" t="s">
        <v>1240</v>
      </c>
      <c r="L213" s="48" t="s">
        <v>608</v>
      </c>
      <c r="M213" s="49"/>
    </row>
    <row r="214" spans="1:13" ht="53.25" customHeight="1" x14ac:dyDescent="0.25">
      <c r="A214">
        <v>162</v>
      </c>
      <c r="B214" s="45" t="s">
        <v>1364</v>
      </c>
      <c r="C214" s="45"/>
      <c r="D214" s="67"/>
      <c r="E214" s="64"/>
      <c r="F214" s="45">
        <v>383529.6</v>
      </c>
      <c r="G214" s="67">
        <v>0</v>
      </c>
      <c r="H214" s="64">
        <f t="shared" si="19"/>
        <v>383529.6</v>
      </c>
      <c r="I214" s="67"/>
      <c r="J214" s="65">
        <v>44272</v>
      </c>
      <c r="K214" s="47" t="s">
        <v>1365</v>
      </c>
      <c r="L214" s="48" t="s">
        <v>608</v>
      </c>
      <c r="M214" s="49"/>
    </row>
    <row r="215" spans="1:13" ht="53.25" customHeight="1" x14ac:dyDescent="0.25">
      <c r="A215">
        <v>163</v>
      </c>
      <c r="B215" s="88" t="s">
        <v>259</v>
      </c>
      <c r="C215" s="229" t="s">
        <v>178</v>
      </c>
      <c r="D215" s="67"/>
      <c r="E215" s="67"/>
      <c r="F215" s="67">
        <v>1</v>
      </c>
      <c r="G215" s="67">
        <v>0</v>
      </c>
      <c r="H215" s="67">
        <v>1</v>
      </c>
      <c r="I215" s="67"/>
      <c r="J215" s="65">
        <v>41495</v>
      </c>
      <c r="K215" s="89" t="s">
        <v>753</v>
      </c>
      <c r="L215" s="48" t="s">
        <v>608</v>
      </c>
      <c r="M215" s="49"/>
    </row>
    <row r="216" spans="1:13" ht="111.75" customHeight="1" x14ac:dyDescent="0.25">
      <c r="A216">
        <v>164</v>
      </c>
      <c r="B216" s="228" t="s">
        <v>1176</v>
      </c>
      <c r="C216" s="229" t="s">
        <v>178</v>
      </c>
      <c r="D216" s="67"/>
      <c r="E216" s="102"/>
      <c r="F216" s="67">
        <v>393000</v>
      </c>
      <c r="G216" s="67">
        <v>1</v>
      </c>
      <c r="H216" s="40">
        <f>F216-G216</f>
        <v>392999</v>
      </c>
      <c r="I216" s="67"/>
      <c r="J216" s="230">
        <v>39010</v>
      </c>
      <c r="K216" s="47" t="s">
        <v>1173</v>
      </c>
      <c r="L216" s="48" t="s">
        <v>608</v>
      </c>
      <c r="M216" s="49"/>
    </row>
    <row r="217" spans="1:13" ht="72.75" customHeight="1" x14ac:dyDescent="0.25">
      <c r="A217">
        <v>165</v>
      </c>
      <c r="B217" s="228" t="s">
        <v>519</v>
      </c>
      <c r="C217" s="229" t="s">
        <v>520</v>
      </c>
      <c r="D217" s="67"/>
      <c r="E217" s="102" t="s">
        <v>677</v>
      </c>
      <c r="F217" s="67">
        <v>310002</v>
      </c>
      <c r="G217" s="67">
        <v>5</v>
      </c>
      <c r="H217" s="40">
        <f t="shared" si="19"/>
        <v>309997</v>
      </c>
      <c r="I217" s="67"/>
      <c r="J217" s="230">
        <v>39010</v>
      </c>
      <c r="K217" s="47" t="s">
        <v>678</v>
      </c>
      <c r="L217" s="48" t="s">
        <v>608</v>
      </c>
      <c r="M217" s="49"/>
    </row>
    <row r="218" spans="1:13" ht="27" customHeight="1" x14ac:dyDescent="0.25">
      <c r="A218" s="231"/>
      <c r="B218" s="500" t="s">
        <v>167</v>
      </c>
      <c r="C218" s="345"/>
      <c r="D218" s="345"/>
      <c r="E218" s="346"/>
      <c r="F218" s="222">
        <f>SUM(F210:F217)</f>
        <v>1200403.77</v>
      </c>
      <c r="G218" s="222">
        <f>SUM(G210:G217)</f>
        <v>9</v>
      </c>
      <c r="H218" s="222">
        <f>SUM(H210:H217)</f>
        <v>1200394.77</v>
      </c>
      <c r="I218" s="192"/>
      <c r="J218" s="192"/>
      <c r="K218" s="193"/>
      <c r="L218" s="194"/>
      <c r="M218" s="97"/>
    </row>
    <row r="219" spans="1:13" ht="18.75" x14ac:dyDescent="0.3">
      <c r="B219" s="501" t="s">
        <v>177</v>
      </c>
      <c r="C219" s="502"/>
      <c r="D219" s="502"/>
      <c r="E219" s="502"/>
      <c r="F219" s="502"/>
      <c r="G219" s="502"/>
      <c r="H219" s="502"/>
      <c r="I219" s="502"/>
      <c r="J219" s="502"/>
      <c r="K219" s="502"/>
      <c r="L219" s="502"/>
      <c r="M219" s="503"/>
    </row>
    <row r="220" spans="1:13" ht="188.25" customHeight="1" x14ac:dyDescent="0.25">
      <c r="A220">
        <v>166</v>
      </c>
      <c r="B220" s="45" t="s">
        <v>177</v>
      </c>
      <c r="C220" s="45" t="s">
        <v>178</v>
      </c>
      <c r="D220" s="45"/>
      <c r="E220" s="219" t="s">
        <v>540</v>
      </c>
      <c r="F220" s="40">
        <v>796068.63</v>
      </c>
      <c r="G220" s="40">
        <v>10000</v>
      </c>
      <c r="H220" s="40">
        <f>F220-G220</f>
        <v>786068.63</v>
      </c>
      <c r="I220" s="45"/>
      <c r="J220" s="44">
        <v>39006</v>
      </c>
      <c r="K220" s="67" t="s">
        <v>1268</v>
      </c>
      <c r="L220" s="48" t="s">
        <v>608</v>
      </c>
      <c r="M220" s="49"/>
    </row>
    <row r="221" spans="1:13" ht="137.25" customHeight="1" x14ac:dyDescent="0.25">
      <c r="A221">
        <v>167</v>
      </c>
      <c r="B221" s="45" t="s">
        <v>177</v>
      </c>
      <c r="C221" s="45" t="s">
        <v>179</v>
      </c>
      <c r="D221" s="45"/>
      <c r="E221" s="219" t="s">
        <v>541</v>
      </c>
      <c r="F221" s="40">
        <f>3000+18700</f>
        <v>21700</v>
      </c>
      <c r="G221" s="40">
        <v>0</v>
      </c>
      <c r="H221" s="40">
        <f t="shared" ref="H221:H230" si="20">F221-G221</f>
        <v>21700</v>
      </c>
      <c r="I221" s="45"/>
      <c r="J221" s="226">
        <v>39006</v>
      </c>
      <c r="K221" s="67" t="s">
        <v>1121</v>
      </c>
      <c r="L221" s="48" t="s">
        <v>608</v>
      </c>
      <c r="M221" s="49"/>
    </row>
    <row r="222" spans="1:13" ht="133.5" customHeight="1" x14ac:dyDescent="0.25">
      <c r="A222">
        <v>168</v>
      </c>
      <c r="B222" s="45" t="s">
        <v>177</v>
      </c>
      <c r="C222" s="45" t="s">
        <v>176</v>
      </c>
      <c r="D222" s="45"/>
      <c r="E222" s="219" t="s">
        <v>542</v>
      </c>
      <c r="F222" s="40">
        <v>1468062.85</v>
      </c>
      <c r="G222" s="40">
        <v>43623</v>
      </c>
      <c r="H222" s="40">
        <f t="shared" si="20"/>
        <v>1424439.85</v>
      </c>
      <c r="I222" s="45"/>
      <c r="J222" s="44">
        <v>39006</v>
      </c>
      <c r="K222" s="67" t="s">
        <v>1267</v>
      </c>
      <c r="L222" s="48" t="s">
        <v>608</v>
      </c>
      <c r="M222" s="184"/>
    </row>
    <row r="223" spans="1:13" ht="48.75" x14ac:dyDescent="0.25">
      <c r="A223">
        <v>169</v>
      </c>
      <c r="B223" s="45" t="s">
        <v>1065</v>
      </c>
      <c r="C223" s="45"/>
      <c r="D223" s="67"/>
      <c r="E223" s="102"/>
      <c r="F223" s="45">
        <v>19300</v>
      </c>
      <c r="G223" s="67">
        <v>0</v>
      </c>
      <c r="H223" s="102">
        <f t="shared" si="20"/>
        <v>19300</v>
      </c>
      <c r="I223" s="45"/>
      <c r="J223" s="103" t="s">
        <v>1126</v>
      </c>
      <c r="K223" s="47" t="s">
        <v>1075</v>
      </c>
      <c r="L223" s="48" t="s">
        <v>608</v>
      </c>
      <c r="M223" s="184"/>
    </row>
    <row r="224" spans="1:13" ht="48.75" x14ac:dyDescent="0.25">
      <c r="A224">
        <v>170</v>
      </c>
      <c r="B224" s="45" t="s">
        <v>268</v>
      </c>
      <c r="C224" s="45" t="s">
        <v>180</v>
      </c>
      <c r="D224" s="45"/>
      <c r="E224" s="219" t="s">
        <v>543</v>
      </c>
      <c r="F224" s="40">
        <v>208449</v>
      </c>
      <c r="G224" s="40">
        <v>0</v>
      </c>
      <c r="H224" s="40">
        <f t="shared" si="20"/>
        <v>208449</v>
      </c>
      <c r="I224" s="45"/>
      <c r="J224" s="44">
        <v>41261</v>
      </c>
      <c r="K224" s="47" t="s">
        <v>709</v>
      </c>
      <c r="L224" s="48" t="s">
        <v>608</v>
      </c>
      <c r="M224" s="184"/>
    </row>
    <row r="225" spans="1:13" ht="51.75" customHeight="1" x14ac:dyDescent="0.25">
      <c r="A225">
        <v>171</v>
      </c>
      <c r="B225" s="45" t="s">
        <v>267</v>
      </c>
      <c r="C225" s="45" t="s">
        <v>181</v>
      </c>
      <c r="D225" s="45"/>
      <c r="E225" s="219" t="s">
        <v>544</v>
      </c>
      <c r="F225" s="40">
        <v>197274</v>
      </c>
      <c r="G225" s="40">
        <v>0</v>
      </c>
      <c r="H225" s="40">
        <f t="shared" si="20"/>
        <v>197274</v>
      </c>
      <c r="I225" s="45"/>
      <c r="J225" s="44">
        <v>41261</v>
      </c>
      <c r="K225" s="47" t="s">
        <v>709</v>
      </c>
      <c r="L225" s="48" t="s">
        <v>608</v>
      </c>
      <c r="M225" s="184"/>
    </row>
    <row r="226" spans="1:13" ht="56.25" customHeight="1" x14ac:dyDescent="0.25">
      <c r="A226">
        <v>172</v>
      </c>
      <c r="B226" s="45" t="s">
        <v>267</v>
      </c>
      <c r="C226" s="45" t="s">
        <v>176</v>
      </c>
      <c r="D226" s="45"/>
      <c r="E226" s="219" t="s">
        <v>1153</v>
      </c>
      <c r="F226" s="40">
        <v>702510.75</v>
      </c>
      <c r="G226" s="40">
        <v>0</v>
      </c>
      <c r="H226" s="40">
        <f t="shared" si="20"/>
        <v>702510.75</v>
      </c>
      <c r="I226" s="45"/>
      <c r="J226" s="44">
        <v>41248</v>
      </c>
      <c r="K226" s="47" t="s">
        <v>1152</v>
      </c>
      <c r="L226" s="48" t="s">
        <v>608</v>
      </c>
      <c r="M226" s="184"/>
    </row>
    <row r="227" spans="1:13" ht="48.75" x14ac:dyDescent="0.25">
      <c r="A227">
        <v>173</v>
      </c>
      <c r="B227" s="45" t="s">
        <v>280</v>
      </c>
      <c r="C227" s="45" t="s">
        <v>179</v>
      </c>
      <c r="D227" s="45"/>
      <c r="E227" s="219" t="s">
        <v>545</v>
      </c>
      <c r="F227" s="40">
        <v>154000</v>
      </c>
      <c r="G227" s="40">
        <v>0</v>
      </c>
      <c r="H227" s="40">
        <f t="shared" si="20"/>
        <v>154000</v>
      </c>
      <c r="I227" s="45"/>
      <c r="J227" s="44">
        <v>41029</v>
      </c>
      <c r="K227" s="47" t="s">
        <v>705</v>
      </c>
      <c r="L227" s="48" t="s">
        <v>608</v>
      </c>
      <c r="M227" s="184"/>
    </row>
    <row r="228" spans="1:13" ht="72" x14ac:dyDescent="0.25">
      <c r="A228">
        <v>174</v>
      </c>
      <c r="B228" s="45" t="s">
        <v>269</v>
      </c>
      <c r="C228" s="45" t="s">
        <v>547</v>
      </c>
      <c r="D228" s="45"/>
      <c r="E228" s="219" t="s">
        <v>546</v>
      </c>
      <c r="F228" s="40">
        <v>440000</v>
      </c>
      <c r="G228" s="40">
        <v>0</v>
      </c>
      <c r="H228" s="40">
        <f t="shared" si="20"/>
        <v>440000</v>
      </c>
      <c r="I228" s="45"/>
      <c r="J228" s="44">
        <v>40532</v>
      </c>
      <c r="K228" s="47" t="s">
        <v>714</v>
      </c>
      <c r="L228" s="48" t="s">
        <v>608</v>
      </c>
      <c r="M228" s="184"/>
    </row>
    <row r="229" spans="1:13" ht="48.75" x14ac:dyDescent="0.25">
      <c r="A229">
        <v>175</v>
      </c>
      <c r="B229" s="45" t="s">
        <v>273</v>
      </c>
      <c r="C229" s="45" t="s">
        <v>517</v>
      </c>
      <c r="D229" s="45"/>
      <c r="E229" s="219" t="s">
        <v>548</v>
      </c>
      <c r="F229" s="40">
        <v>89000</v>
      </c>
      <c r="G229" s="40">
        <v>378.33</v>
      </c>
      <c r="H229" s="40">
        <f t="shared" si="20"/>
        <v>88621.67</v>
      </c>
      <c r="I229" s="45"/>
      <c r="J229" s="44">
        <v>41631</v>
      </c>
      <c r="K229" s="47" t="s">
        <v>719</v>
      </c>
      <c r="L229" s="48" t="s">
        <v>608</v>
      </c>
      <c r="M229" s="184"/>
    </row>
    <row r="230" spans="1:13" ht="48.75" x14ac:dyDescent="0.25">
      <c r="A230">
        <v>176</v>
      </c>
      <c r="B230" s="45" t="s">
        <v>516</v>
      </c>
      <c r="C230" s="45" t="s">
        <v>518</v>
      </c>
      <c r="D230" s="45"/>
      <c r="E230" s="219" t="s">
        <v>549</v>
      </c>
      <c r="F230" s="40">
        <v>42500</v>
      </c>
      <c r="G230" s="40">
        <v>0</v>
      </c>
      <c r="H230" s="40">
        <f t="shared" si="20"/>
        <v>42500</v>
      </c>
      <c r="I230" s="45"/>
      <c r="J230" s="44">
        <v>41631</v>
      </c>
      <c r="K230" s="47" t="s">
        <v>720</v>
      </c>
      <c r="L230" s="48" t="s">
        <v>608</v>
      </c>
      <c r="M230" s="184"/>
    </row>
    <row r="231" spans="1:13" ht="15.75" x14ac:dyDescent="0.25">
      <c r="A231" s="231"/>
      <c r="B231" s="487" t="s">
        <v>167</v>
      </c>
      <c r="C231" s="488"/>
      <c r="D231" s="488"/>
      <c r="E231" s="489"/>
      <c r="F231" s="94">
        <f>SUM(F220:F230)</f>
        <v>4138865.23</v>
      </c>
      <c r="G231" s="94">
        <f>SUM(G220:G230)</f>
        <v>54001.33</v>
      </c>
      <c r="H231" s="94">
        <f>SUM(H220:H230)</f>
        <v>4084863.9</v>
      </c>
      <c r="I231" s="62"/>
      <c r="J231" s="164"/>
      <c r="K231" s="95"/>
      <c r="L231" s="96"/>
      <c r="M231" s="97"/>
    </row>
    <row r="232" spans="1:13" ht="18.75" x14ac:dyDescent="0.25">
      <c r="B232" s="483" t="s">
        <v>182</v>
      </c>
      <c r="C232" s="484"/>
      <c r="D232" s="484"/>
      <c r="E232" s="484"/>
      <c r="F232" s="484"/>
      <c r="G232" s="484"/>
      <c r="H232" s="484"/>
      <c r="I232" s="484"/>
      <c r="J232" s="484"/>
      <c r="K232" s="484"/>
      <c r="L232" s="484"/>
      <c r="M232" s="485"/>
    </row>
    <row r="233" spans="1:13" ht="60.75" x14ac:dyDescent="0.25">
      <c r="A233">
        <v>177</v>
      </c>
      <c r="B233" s="34" t="s">
        <v>331</v>
      </c>
      <c r="C233" s="34" t="s">
        <v>176</v>
      </c>
      <c r="D233" s="34"/>
      <c r="E233" s="218" t="s">
        <v>283</v>
      </c>
      <c r="F233" s="35">
        <v>1589810.7</v>
      </c>
      <c r="G233" s="35">
        <v>7639.65</v>
      </c>
      <c r="H233" s="35">
        <f>F233-G233</f>
        <v>1582171.05</v>
      </c>
      <c r="I233" s="34"/>
      <c r="J233" s="36">
        <v>39384</v>
      </c>
      <c r="K233" s="24" t="s">
        <v>680</v>
      </c>
      <c r="L233" s="28" t="s">
        <v>608</v>
      </c>
      <c r="M233" s="32"/>
    </row>
    <row r="234" spans="1:13" ht="168" x14ac:dyDescent="0.25">
      <c r="A234">
        <v>178</v>
      </c>
      <c r="B234" s="34" t="s">
        <v>183</v>
      </c>
      <c r="C234" s="34" t="s">
        <v>276</v>
      </c>
      <c r="D234" s="34" t="s">
        <v>716</v>
      </c>
      <c r="E234" s="218" t="s">
        <v>717</v>
      </c>
      <c r="F234" s="35">
        <v>255061</v>
      </c>
      <c r="G234" s="35">
        <v>0</v>
      </c>
      <c r="H234" s="35">
        <f t="shared" ref="H234:H265" si="21">F234-G234</f>
        <v>255061</v>
      </c>
      <c r="I234" s="34"/>
      <c r="J234" s="36">
        <v>39812</v>
      </c>
      <c r="K234" s="24" t="s">
        <v>685</v>
      </c>
      <c r="L234" s="28" t="s">
        <v>608</v>
      </c>
      <c r="M234" s="32"/>
    </row>
    <row r="235" spans="1:13" ht="48.75" x14ac:dyDescent="0.25">
      <c r="A235">
        <v>179</v>
      </c>
      <c r="B235" s="34" t="s">
        <v>185</v>
      </c>
      <c r="C235" s="34" t="s">
        <v>186</v>
      </c>
      <c r="D235" s="34"/>
      <c r="E235" s="218"/>
      <c r="F235" s="35">
        <v>152798.14000000001</v>
      </c>
      <c r="G235" s="35">
        <v>17390.5</v>
      </c>
      <c r="H235" s="35">
        <f t="shared" si="21"/>
        <v>135407.64000000001</v>
      </c>
      <c r="I235" s="34"/>
      <c r="J235" s="36">
        <v>39006</v>
      </c>
      <c r="K235" s="24" t="s">
        <v>605</v>
      </c>
      <c r="L235" s="28" t="s">
        <v>608</v>
      </c>
      <c r="M235" s="32"/>
    </row>
    <row r="236" spans="1:13" ht="72.75" x14ac:dyDescent="0.25">
      <c r="A236">
        <v>180</v>
      </c>
      <c r="B236" s="34" t="s">
        <v>184</v>
      </c>
      <c r="C236" s="34" t="s">
        <v>176</v>
      </c>
      <c r="D236" s="34"/>
      <c r="E236" s="218" t="s">
        <v>550</v>
      </c>
      <c r="F236" s="35">
        <v>554670</v>
      </c>
      <c r="G236" s="35">
        <v>0</v>
      </c>
      <c r="H236" s="35">
        <f t="shared" si="21"/>
        <v>554670</v>
      </c>
      <c r="I236" s="34"/>
      <c r="J236" s="36">
        <v>39812</v>
      </c>
      <c r="K236" s="24" t="s">
        <v>686</v>
      </c>
      <c r="L236" s="28" t="s">
        <v>608</v>
      </c>
      <c r="M236" s="32"/>
    </row>
    <row r="237" spans="1:13" ht="120.75" x14ac:dyDescent="0.25">
      <c r="A237">
        <v>181</v>
      </c>
      <c r="B237" s="34" t="s">
        <v>187</v>
      </c>
      <c r="C237" s="34" t="s">
        <v>188</v>
      </c>
      <c r="D237" s="34"/>
      <c r="E237" s="218" t="s">
        <v>552</v>
      </c>
      <c r="F237" s="35">
        <v>204832</v>
      </c>
      <c r="G237" s="35">
        <v>3127.68</v>
      </c>
      <c r="H237" s="35">
        <f t="shared" si="21"/>
        <v>201704.32000000001</v>
      </c>
      <c r="I237" s="34"/>
      <c r="J237" s="36">
        <v>39300</v>
      </c>
      <c r="K237" s="24" t="s">
        <v>688</v>
      </c>
      <c r="L237" s="28" t="s">
        <v>608</v>
      </c>
      <c r="M237" s="32"/>
    </row>
    <row r="238" spans="1:13" ht="48.75" x14ac:dyDescent="0.25">
      <c r="A238">
        <v>182</v>
      </c>
      <c r="B238" s="34" t="s">
        <v>284</v>
      </c>
      <c r="C238" s="34" t="s">
        <v>285</v>
      </c>
      <c r="D238" s="34"/>
      <c r="E238" s="218" t="s">
        <v>551</v>
      </c>
      <c r="F238" s="35">
        <v>341371.73</v>
      </c>
      <c r="G238" s="35">
        <v>52191.29</v>
      </c>
      <c r="H238" s="35">
        <f t="shared" si="21"/>
        <v>289180.44</v>
      </c>
      <c r="I238" s="34"/>
      <c r="J238" s="36">
        <v>39006</v>
      </c>
      <c r="K238" s="24" t="s">
        <v>605</v>
      </c>
      <c r="L238" s="28" t="s">
        <v>608</v>
      </c>
      <c r="M238" s="32"/>
    </row>
    <row r="239" spans="1:13" ht="48.75" x14ac:dyDescent="0.25">
      <c r="A239">
        <v>183</v>
      </c>
      <c r="B239" s="34" t="s">
        <v>284</v>
      </c>
      <c r="C239" s="34" t="s">
        <v>286</v>
      </c>
      <c r="D239" s="34"/>
      <c r="E239" s="218" t="s">
        <v>282</v>
      </c>
      <c r="F239" s="35">
        <v>26687.94</v>
      </c>
      <c r="G239" s="35">
        <v>3442.4799999999996</v>
      </c>
      <c r="H239" s="35">
        <f t="shared" si="21"/>
        <v>23245.46</v>
      </c>
      <c r="I239" s="34"/>
      <c r="J239" s="36">
        <v>39006</v>
      </c>
      <c r="K239" s="24" t="s">
        <v>605</v>
      </c>
      <c r="L239" s="28" t="s">
        <v>608</v>
      </c>
      <c r="M239" s="32"/>
    </row>
    <row r="240" spans="1:13" ht="48.75" x14ac:dyDescent="0.25">
      <c r="A240">
        <v>184</v>
      </c>
      <c r="B240" s="34" t="s">
        <v>284</v>
      </c>
      <c r="C240" s="34" t="s">
        <v>290</v>
      </c>
      <c r="D240" s="34"/>
      <c r="E240" s="218" t="s">
        <v>287</v>
      </c>
      <c r="F240" s="35">
        <v>695607</v>
      </c>
      <c r="G240" s="35">
        <v>83000.569999999949</v>
      </c>
      <c r="H240" s="35">
        <f t="shared" si="21"/>
        <v>612606.43000000005</v>
      </c>
      <c r="I240" s="35"/>
      <c r="J240" s="36">
        <v>39006</v>
      </c>
      <c r="K240" s="24" t="s">
        <v>605</v>
      </c>
      <c r="L240" s="28" t="s">
        <v>608</v>
      </c>
      <c r="M240" s="32"/>
    </row>
    <row r="241" spans="1:13" ht="48.75" x14ac:dyDescent="0.25">
      <c r="A241">
        <v>185</v>
      </c>
      <c r="B241" s="34" t="s">
        <v>284</v>
      </c>
      <c r="C241" s="34" t="s">
        <v>288</v>
      </c>
      <c r="D241" s="34"/>
      <c r="E241" s="218" t="s">
        <v>289</v>
      </c>
      <c r="F241" s="35">
        <v>520662</v>
      </c>
      <c r="G241" s="35">
        <v>68287.69</v>
      </c>
      <c r="H241" s="35">
        <f t="shared" si="21"/>
        <v>452374.31</v>
      </c>
      <c r="I241" s="35"/>
      <c r="J241" s="36">
        <v>39006</v>
      </c>
      <c r="K241" s="24" t="s">
        <v>605</v>
      </c>
      <c r="L241" s="28" t="s">
        <v>608</v>
      </c>
      <c r="M241" s="32"/>
    </row>
    <row r="242" spans="1:13" ht="72" x14ac:dyDescent="0.25">
      <c r="A242">
        <v>186</v>
      </c>
      <c r="B242" s="34" t="s">
        <v>284</v>
      </c>
      <c r="C242" s="34" t="s">
        <v>553</v>
      </c>
      <c r="D242" s="34"/>
      <c r="E242" s="218" t="s">
        <v>291</v>
      </c>
      <c r="F242" s="35">
        <v>714118</v>
      </c>
      <c r="G242" s="35">
        <v>93660.520000000019</v>
      </c>
      <c r="H242" s="35">
        <f t="shared" si="21"/>
        <v>620457.48</v>
      </c>
      <c r="I242" s="35"/>
      <c r="J242" s="36">
        <v>39006</v>
      </c>
      <c r="K242" s="24" t="s">
        <v>605</v>
      </c>
      <c r="L242" s="28" t="s">
        <v>608</v>
      </c>
      <c r="M242" s="32"/>
    </row>
    <row r="243" spans="1:13" ht="72" x14ac:dyDescent="0.25">
      <c r="A243">
        <v>187</v>
      </c>
      <c r="B243" s="34" t="s">
        <v>284</v>
      </c>
      <c r="C243" s="34" t="s">
        <v>292</v>
      </c>
      <c r="D243" s="34"/>
      <c r="E243" s="218" t="s">
        <v>293</v>
      </c>
      <c r="F243" s="35">
        <v>502230.18</v>
      </c>
      <c r="G243" s="35">
        <v>65846.359999999986</v>
      </c>
      <c r="H243" s="35">
        <f t="shared" si="21"/>
        <v>436383.82</v>
      </c>
      <c r="I243" s="35"/>
      <c r="J243" s="36">
        <v>39006</v>
      </c>
      <c r="K243" s="24" t="s">
        <v>605</v>
      </c>
      <c r="L243" s="28" t="s">
        <v>608</v>
      </c>
      <c r="M243" s="32"/>
    </row>
    <row r="244" spans="1:13" ht="48.75" x14ac:dyDescent="0.25">
      <c r="A244">
        <v>188</v>
      </c>
      <c r="B244" s="34" t="s">
        <v>284</v>
      </c>
      <c r="C244" s="34" t="s">
        <v>294</v>
      </c>
      <c r="D244" s="34"/>
      <c r="E244" s="218" t="s">
        <v>295</v>
      </c>
      <c r="F244" s="40">
        <v>554707.26</v>
      </c>
      <c r="G244" s="35">
        <v>73703.910000000033</v>
      </c>
      <c r="H244" s="35">
        <f t="shared" si="21"/>
        <v>481003.35</v>
      </c>
      <c r="I244" s="35"/>
      <c r="J244" s="36">
        <v>39006</v>
      </c>
      <c r="K244" s="24" t="s">
        <v>605</v>
      </c>
      <c r="L244" s="28" t="s">
        <v>608</v>
      </c>
      <c r="M244" s="32"/>
    </row>
    <row r="245" spans="1:13" ht="72" x14ac:dyDescent="0.25">
      <c r="A245">
        <v>189</v>
      </c>
      <c r="B245" s="34" t="s">
        <v>284</v>
      </c>
      <c r="C245" s="34" t="s">
        <v>296</v>
      </c>
      <c r="D245" s="34"/>
      <c r="E245" s="218" t="s">
        <v>297</v>
      </c>
      <c r="F245" s="35">
        <v>565492.86</v>
      </c>
      <c r="G245" s="35">
        <v>75136.98</v>
      </c>
      <c r="H245" s="35">
        <f t="shared" si="21"/>
        <v>490355.88</v>
      </c>
      <c r="I245" s="35"/>
      <c r="J245" s="36">
        <v>39006</v>
      </c>
      <c r="K245" s="24" t="s">
        <v>605</v>
      </c>
      <c r="L245" s="28" t="s">
        <v>608</v>
      </c>
      <c r="M245" s="32"/>
    </row>
    <row r="246" spans="1:13" ht="72" x14ac:dyDescent="0.25">
      <c r="A246">
        <v>190</v>
      </c>
      <c r="B246" s="34" t="s">
        <v>284</v>
      </c>
      <c r="C246" s="34" t="s">
        <v>298</v>
      </c>
      <c r="D246" s="34"/>
      <c r="E246" s="218" t="s">
        <v>299</v>
      </c>
      <c r="F246" s="35">
        <v>716775.88</v>
      </c>
      <c r="G246" s="35">
        <v>95238.83</v>
      </c>
      <c r="H246" s="35">
        <f t="shared" si="21"/>
        <v>621537.05000000005</v>
      </c>
      <c r="I246" s="35"/>
      <c r="J246" s="36">
        <v>39006</v>
      </c>
      <c r="K246" s="24" t="s">
        <v>605</v>
      </c>
      <c r="L246" s="28" t="s">
        <v>608</v>
      </c>
      <c r="M246" s="32"/>
    </row>
    <row r="247" spans="1:13" ht="72" x14ac:dyDescent="0.25">
      <c r="A247">
        <v>191</v>
      </c>
      <c r="B247" s="34" t="s">
        <v>284</v>
      </c>
      <c r="C247" s="34" t="s">
        <v>300</v>
      </c>
      <c r="D247" s="34"/>
      <c r="E247" s="218" t="s">
        <v>301</v>
      </c>
      <c r="F247" s="35">
        <v>1141147.51</v>
      </c>
      <c r="G247" s="35">
        <v>151625.31</v>
      </c>
      <c r="H247" s="35">
        <f t="shared" si="21"/>
        <v>989522.2</v>
      </c>
      <c r="I247" s="35"/>
      <c r="J247" s="36">
        <v>39006</v>
      </c>
      <c r="K247" s="24" t="s">
        <v>605</v>
      </c>
      <c r="L247" s="28" t="s">
        <v>608</v>
      </c>
      <c r="M247" s="32"/>
    </row>
    <row r="248" spans="1:13" ht="72" x14ac:dyDescent="0.25">
      <c r="A248">
        <v>192</v>
      </c>
      <c r="B248" s="34" t="s">
        <v>284</v>
      </c>
      <c r="C248" s="34" t="s">
        <v>302</v>
      </c>
      <c r="D248" s="34"/>
      <c r="E248" s="218" t="s">
        <v>303</v>
      </c>
      <c r="F248" s="35">
        <v>1122544.49</v>
      </c>
      <c r="G248" s="35">
        <v>166210.51999999999</v>
      </c>
      <c r="H248" s="35">
        <f t="shared" si="21"/>
        <v>956333.97</v>
      </c>
      <c r="I248" s="35"/>
      <c r="J248" s="36">
        <v>39006</v>
      </c>
      <c r="K248" s="24" t="s">
        <v>605</v>
      </c>
      <c r="L248" s="28" t="s">
        <v>608</v>
      </c>
      <c r="M248" s="32"/>
    </row>
    <row r="249" spans="1:13" ht="60" x14ac:dyDescent="0.25">
      <c r="A249">
        <v>193</v>
      </c>
      <c r="B249" s="34" t="s">
        <v>284</v>
      </c>
      <c r="C249" s="34" t="s">
        <v>304</v>
      </c>
      <c r="D249" s="34"/>
      <c r="E249" s="218" t="s">
        <v>305</v>
      </c>
      <c r="F249" s="35">
        <v>818522.18</v>
      </c>
      <c r="G249" s="35">
        <v>106185.67</v>
      </c>
      <c r="H249" s="35">
        <f t="shared" si="21"/>
        <v>712336.51</v>
      </c>
      <c r="I249" s="35"/>
      <c r="J249" s="44">
        <v>39006</v>
      </c>
      <c r="K249" s="24" t="s">
        <v>605</v>
      </c>
      <c r="L249" s="28" t="s">
        <v>608</v>
      </c>
      <c r="M249" s="32"/>
    </row>
    <row r="250" spans="1:13" ht="48.75" x14ac:dyDescent="0.25">
      <c r="A250">
        <v>194</v>
      </c>
      <c r="B250" s="34" t="s">
        <v>284</v>
      </c>
      <c r="C250" s="34" t="s">
        <v>306</v>
      </c>
      <c r="D250" s="34"/>
      <c r="E250" s="218" t="s">
        <v>307</v>
      </c>
      <c r="F250" s="35">
        <v>876988.05</v>
      </c>
      <c r="G250" s="35">
        <v>113770.57</v>
      </c>
      <c r="H250" s="35">
        <f t="shared" si="21"/>
        <v>763217.48</v>
      </c>
      <c r="I250" s="35"/>
      <c r="J250" s="36">
        <v>39006</v>
      </c>
      <c r="K250" s="24" t="s">
        <v>605</v>
      </c>
      <c r="L250" s="28" t="s">
        <v>608</v>
      </c>
      <c r="M250" s="32"/>
    </row>
    <row r="251" spans="1:13" ht="60" x14ac:dyDescent="0.25">
      <c r="A251">
        <v>195</v>
      </c>
      <c r="B251" s="34" t="s">
        <v>284</v>
      </c>
      <c r="C251" s="34" t="s">
        <v>308</v>
      </c>
      <c r="D251" s="34"/>
      <c r="E251" s="218" t="s">
        <v>309</v>
      </c>
      <c r="F251" s="35">
        <v>485266.4</v>
      </c>
      <c r="G251" s="35">
        <v>62953.39</v>
      </c>
      <c r="H251" s="35">
        <f t="shared" si="21"/>
        <v>422313.01</v>
      </c>
      <c r="I251" s="35"/>
      <c r="J251" s="36">
        <v>39006</v>
      </c>
      <c r="K251" s="24" t="s">
        <v>605</v>
      </c>
      <c r="L251" s="28" t="s">
        <v>608</v>
      </c>
      <c r="M251" s="32"/>
    </row>
    <row r="252" spans="1:13" ht="48.75" x14ac:dyDescent="0.25">
      <c r="A252">
        <v>196</v>
      </c>
      <c r="B252" s="34" t="s">
        <v>284</v>
      </c>
      <c r="C252" s="34" t="s">
        <v>310</v>
      </c>
      <c r="D252" s="34"/>
      <c r="E252" s="218" t="s">
        <v>311</v>
      </c>
      <c r="F252" s="35">
        <v>958839.84</v>
      </c>
      <c r="G252" s="35">
        <v>124390.14</v>
      </c>
      <c r="H252" s="35">
        <f t="shared" si="21"/>
        <v>834449.7</v>
      </c>
      <c r="I252" s="35"/>
      <c r="J252" s="36">
        <v>39006</v>
      </c>
      <c r="K252" s="24" t="s">
        <v>605</v>
      </c>
      <c r="L252" s="28" t="s">
        <v>608</v>
      </c>
      <c r="M252" s="32"/>
    </row>
    <row r="253" spans="1:13" ht="48.75" x14ac:dyDescent="0.25">
      <c r="A253">
        <v>197</v>
      </c>
      <c r="B253" s="34" t="s">
        <v>284</v>
      </c>
      <c r="C253" s="34" t="s">
        <v>312</v>
      </c>
      <c r="D253" s="34"/>
      <c r="E253" s="218" t="s">
        <v>313</v>
      </c>
      <c r="F253" s="35">
        <v>371257.9</v>
      </c>
      <c r="G253" s="35">
        <v>48058.33</v>
      </c>
      <c r="H253" s="35">
        <f t="shared" si="21"/>
        <v>323199.57</v>
      </c>
      <c r="I253" s="35"/>
      <c r="J253" s="36">
        <v>39006</v>
      </c>
      <c r="K253" s="24" t="s">
        <v>605</v>
      </c>
      <c r="L253" s="28" t="s">
        <v>608</v>
      </c>
      <c r="M253" s="32"/>
    </row>
    <row r="254" spans="1:13" ht="60" x14ac:dyDescent="0.25">
      <c r="A254">
        <v>198</v>
      </c>
      <c r="B254" s="34" t="s">
        <v>284</v>
      </c>
      <c r="C254" s="34" t="s">
        <v>314</v>
      </c>
      <c r="D254" s="34"/>
      <c r="E254" s="218" t="s">
        <v>315</v>
      </c>
      <c r="F254" s="35">
        <v>663587.25</v>
      </c>
      <c r="G254" s="35">
        <v>85899.73</v>
      </c>
      <c r="H254" s="35">
        <f t="shared" si="21"/>
        <v>577687.52</v>
      </c>
      <c r="I254" s="35"/>
      <c r="J254" s="36">
        <v>39006</v>
      </c>
      <c r="K254" s="24" t="s">
        <v>605</v>
      </c>
      <c r="L254" s="28" t="s">
        <v>608</v>
      </c>
      <c r="M254" s="32"/>
    </row>
    <row r="255" spans="1:13" ht="60" x14ac:dyDescent="0.25">
      <c r="A255">
        <v>199</v>
      </c>
      <c r="B255" s="34" t="s">
        <v>284</v>
      </c>
      <c r="C255" s="34" t="s">
        <v>316</v>
      </c>
      <c r="D255" s="34"/>
      <c r="E255" s="218" t="s">
        <v>317</v>
      </c>
      <c r="F255" s="35">
        <v>917914.48</v>
      </c>
      <c r="G255" s="35">
        <v>119257.05</v>
      </c>
      <c r="H255" s="35">
        <f t="shared" si="21"/>
        <v>798657.42999999993</v>
      </c>
      <c r="I255" s="35"/>
      <c r="J255" s="36">
        <v>39006</v>
      </c>
      <c r="K255" s="24" t="s">
        <v>605</v>
      </c>
      <c r="L255" s="28" t="s">
        <v>608</v>
      </c>
      <c r="M255" s="32"/>
    </row>
    <row r="256" spans="1:13" ht="48.75" x14ac:dyDescent="0.25">
      <c r="A256">
        <v>200</v>
      </c>
      <c r="B256" s="34" t="s">
        <v>284</v>
      </c>
      <c r="C256" s="34" t="s">
        <v>318</v>
      </c>
      <c r="D256" s="34"/>
      <c r="E256" s="218" t="s">
        <v>319</v>
      </c>
      <c r="F256" s="35">
        <v>1473339.71</v>
      </c>
      <c r="G256" s="35">
        <v>191276.32</v>
      </c>
      <c r="H256" s="35">
        <f t="shared" si="21"/>
        <v>1282063.3899999999</v>
      </c>
      <c r="I256" s="35"/>
      <c r="J256" s="36">
        <v>39006</v>
      </c>
      <c r="K256" s="24" t="s">
        <v>605</v>
      </c>
      <c r="L256" s="28" t="s">
        <v>608</v>
      </c>
      <c r="M256" s="32"/>
    </row>
    <row r="257" spans="1:13" ht="48.75" x14ac:dyDescent="0.25">
      <c r="A257">
        <v>201</v>
      </c>
      <c r="B257" s="34" t="s">
        <v>284</v>
      </c>
      <c r="C257" s="34" t="s">
        <v>320</v>
      </c>
      <c r="D257" s="34"/>
      <c r="E257" s="218" t="s">
        <v>321</v>
      </c>
      <c r="F257" s="35">
        <v>318054.28999999998</v>
      </c>
      <c r="G257" s="35">
        <v>169650.76</v>
      </c>
      <c r="H257" s="35">
        <f t="shared" si="21"/>
        <v>148403.52999999997</v>
      </c>
      <c r="I257" s="35"/>
      <c r="J257" s="36">
        <v>39006</v>
      </c>
      <c r="K257" s="24" t="s">
        <v>605</v>
      </c>
      <c r="L257" s="28" t="s">
        <v>608</v>
      </c>
      <c r="M257" s="32"/>
    </row>
    <row r="258" spans="1:13" ht="96" x14ac:dyDescent="0.25">
      <c r="A258">
        <v>202</v>
      </c>
      <c r="B258" s="34" t="s">
        <v>284</v>
      </c>
      <c r="C258" s="34" t="s">
        <v>322</v>
      </c>
      <c r="D258" s="34"/>
      <c r="E258" s="218" t="s">
        <v>323</v>
      </c>
      <c r="F258" s="35">
        <v>20927.060000000001</v>
      </c>
      <c r="G258" s="35">
        <v>2681.42</v>
      </c>
      <c r="H258" s="35">
        <f t="shared" si="21"/>
        <v>18245.64</v>
      </c>
      <c r="I258" s="35"/>
      <c r="J258" s="36">
        <v>39006</v>
      </c>
      <c r="K258" s="24" t="s">
        <v>605</v>
      </c>
      <c r="L258" s="28" t="s">
        <v>608</v>
      </c>
      <c r="M258" s="32"/>
    </row>
    <row r="259" spans="1:13" ht="72" x14ac:dyDescent="0.25">
      <c r="A259">
        <v>203</v>
      </c>
      <c r="B259" s="34" t="s">
        <v>284</v>
      </c>
      <c r="C259" s="34" t="s">
        <v>324</v>
      </c>
      <c r="D259" s="34"/>
      <c r="E259" s="218" t="s">
        <v>325</v>
      </c>
      <c r="F259" s="35">
        <v>10112.57</v>
      </c>
      <c r="G259" s="35">
        <v>10112.57</v>
      </c>
      <c r="H259" s="35">
        <f t="shared" si="21"/>
        <v>0</v>
      </c>
      <c r="I259" s="35"/>
      <c r="J259" s="36">
        <v>39006</v>
      </c>
      <c r="K259" s="24" t="s">
        <v>605</v>
      </c>
      <c r="L259" s="28" t="s">
        <v>608</v>
      </c>
      <c r="M259" s="32"/>
    </row>
    <row r="260" spans="1:13" ht="48.75" x14ac:dyDescent="0.25">
      <c r="A260">
        <v>204</v>
      </c>
      <c r="B260" s="34" t="s">
        <v>284</v>
      </c>
      <c r="C260" s="34" t="s">
        <v>326</v>
      </c>
      <c r="D260" s="34"/>
      <c r="E260" s="218" t="s">
        <v>327</v>
      </c>
      <c r="F260" s="35">
        <v>27799.67</v>
      </c>
      <c r="G260" s="35">
        <v>3590.68</v>
      </c>
      <c r="H260" s="35">
        <f t="shared" si="21"/>
        <v>24208.989999999998</v>
      </c>
      <c r="I260" s="35"/>
      <c r="J260" s="36">
        <v>39006</v>
      </c>
      <c r="K260" s="24" t="s">
        <v>605</v>
      </c>
      <c r="L260" s="28" t="s">
        <v>608</v>
      </c>
      <c r="M260" s="32"/>
    </row>
    <row r="261" spans="1:13" ht="48.75" x14ac:dyDescent="0.25">
      <c r="A261">
        <v>205</v>
      </c>
      <c r="B261" s="34" t="s">
        <v>328</v>
      </c>
      <c r="C261" s="34" t="s">
        <v>276</v>
      </c>
      <c r="D261" s="34"/>
      <c r="E261" s="218" t="s">
        <v>554</v>
      </c>
      <c r="F261" s="35">
        <v>37950.5</v>
      </c>
      <c r="G261" s="35">
        <v>0</v>
      </c>
      <c r="H261" s="35">
        <f t="shared" si="21"/>
        <v>37950.5</v>
      </c>
      <c r="I261" s="35"/>
      <c r="J261" s="36">
        <v>39741</v>
      </c>
      <c r="K261" s="24" t="s">
        <v>684</v>
      </c>
      <c r="L261" s="28" t="s">
        <v>608</v>
      </c>
      <c r="M261" s="32"/>
    </row>
    <row r="262" spans="1:13" ht="48.75" x14ac:dyDescent="0.25">
      <c r="A262">
        <v>206</v>
      </c>
      <c r="B262" s="34" t="s">
        <v>329</v>
      </c>
      <c r="C262" s="34" t="s">
        <v>330</v>
      </c>
      <c r="D262" s="34"/>
      <c r="E262" s="218" t="s">
        <v>555</v>
      </c>
      <c r="F262" s="35">
        <v>73363.070000000007</v>
      </c>
      <c r="G262" s="35">
        <v>0</v>
      </c>
      <c r="H262" s="35">
        <f t="shared" si="21"/>
        <v>73363.070000000007</v>
      </c>
      <c r="I262" s="35"/>
      <c r="J262" s="36">
        <v>39741</v>
      </c>
      <c r="K262" s="24" t="s">
        <v>684</v>
      </c>
      <c r="L262" s="28" t="s">
        <v>608</v>
      </c>
      <c r="M262" s="32"/>
    </row>
    <row r="263" spans="1:13" ht="180" x14ac:dyDescent="0.25">
      <c r="A263">
        <v>207</v>
      </c>
      <c r="B263" s="34" t="s">
        <v>274</v>
      </c>
      <c r="C263" s="34" t="s">
        <v>937</v>
      </c>
      <c r="D263" s="34" t="s">
        <v>936</v>
      </c>
      <c r="E263" s="218" t="s">
        <v>715</v>
      </c>
      <c r="F263" s="35">
        <v>3341928.78</v>
      </c>
      <c r="G263" s="35">
        <v>0</v>
      </c>
      <c r="H263" s="35">
        <f t="shared" si="21"/>
        <v>3341928.78</v>
      </c>
      <c r="I263" s="35"/>
      <c r="J263" s="36">
        <v>41631</v>
      </c>
      <c r="K263" s="24" t="s">
        <v>721</v>
      </c>
      <c r="L263" s="28" t="s">
        <v>608</v>
      </c>
      <c r="M263" s="32"/>
    </row>
    <row r="264" spans="1:13" ht="84" x14ac:dyDescent="0.25">
      <c r="A264">
        <v>208</v>
      </c>
      <c r="B264" s="34" t="s">
        <v>189</v>
      </c>
      <c r="C264" s="34" t="s">
        <v>938</v>
      </c>
      <c r="D264" s="34" t="s">
        <v>939</v>
      </c>
      <c r="E264" s="218" t="s">
        <v>940</v>
      </c>
      <c r="F264" s="35">
        <v>3078625.43</v>
      </c>
      <c r="G264" s="35">
        <v>0</v>
      </c>
      <c r="H264" s="35">
        <f t="shared" si="21"/>
        <v>3078625.43</v>
      </c>
      <c r="I264" s="35"/>
      <c r="J264" s="36">
        <v>40849</v>
      </c>
      <c r="K264" s="24" t="s">
        <v>675</v>
      </c>
      <c r="L264" s="28" t="s">
        <v>608</v>
      </c>
      <c r="M264" s="32"/>
    </row>
    <row r="265" spans="1:13" ht="96" x14ac:dyDescent="0.25">
      <c r="A265">
        <v>209</v>
      </c>
      <c r="B265" s="45" t="s">
        <v>973</v>
      </c>
      <c r="C265" s="45" t="s">
        <v>974</v>
      </c>
      <c r="D265" s="45"/>
      <c r="E265" s="219" t="s">
        <v>1016</v>
      </c>
      <c r="F265" s="40">
        <v>4189883.17</v>
      </c>
      <c r="G265" s="40">
        <v>0</v>
      </c>
      <c r="H265" s="35">
        <f t="shared" si="21"/>
        <v>4189883.17</v>
      </c>
      <c r="I265" s="40"/>
      <c r="J265" s="44">
        <v>43461</v>
      </c>
      <c r="K265" s="47" t="s">
        <v>1014</v>
      </c>
      <c r="L265" s="48" t="s">
        <v>608</v>
      </c>
      <c r="M265" s="49"/>
    </row>
    <row r="266" spans="1:13" ht="15.75" x14ac:dyDescent="0.25">
      <c r="A266" s="231"/>
      <c r="B266" s="511" t="s">
        <v>190</v>
      </c>
      <c r="C266" s="512"/>
      <c r="D266" s="512"/>
      <c r="E266" s="513"/>
      <c r="F266" s="217">
        <f>SUM(F233:F265)</f>
        <v>27322877.039999999</v>
      </c>
      <c r="G266" s="217">
        <f>SUM(G233:G265)</f>
        <v>1994328.92</v>
      </c>
      <c r="H266" s="217">
        <f>SUM(H233:H265)</f>
        <v>25328548.119999997</v>
      </c>
      <c r="I266" s="99"/>
      <c r="J266" s="99"/>
      <c r="K266" s="100"/>
      <c r="L266" s="96"/>
      <c r="M266" s="97"/>
    </row>
    <row r="267" spans="1:13" ht="20.25" x14ac:dyDescent="0.25">
      <c r="A267" s="39"/>
      <c r="B267" s="473" t="s">
        <v>191</v>
      </c>
      <c r="C267" s="474"/>
      <c r="D267" s="474"/>
      <c r="E267" s="474"/>
      <c r="F267" s="474"/>
      <c r="G267" s="474"/>
      <c r="H267" s="474"/>
      <c r="I267" s="474"/>
      <c r="J267" s="474"/>
      <c r="K267" s="474"/>
      <c r="L267" s="474"/>
      <c r="M267" s="475"/>
    </row>
    <row r="268" spans="1:13" ht="18.75" x14ac:dyDescent="0.25">
      <c r="B268" s="514" t="s">
        <v>950</v>
      </c>
      <c r="C268" s="515"/>
      <c r="D268" s="515"/>
      <c r="E268" s="515"/>
      <c r="F268" s="515"/>
      <c r="G268" s="515"/>
      <c r="H268" s="515"/>
      <c r="I268" s="515"/>
      <c r="J268" s="515"/>
      <c r="K268" s="515"/>
      <c r="L268" s="515"/>
      <c r="M268" s="516"/>
    </row>
    <row r="269" spans="1:13" ht="48.75" x14ac:dyDescent="0.25">
      <c r="A269">
        <v>210</v>
      </c>
      <c r="B269" s="34" t="s">
        <v>191</v>
      </c>
      <c r="C269" s="34" t="s">
        <v>192</v>
      </c>
      <c r="D269" s="34"/>
      <c r="E269" s="52" t="s">
        <v>332</v>
      </c>
      <c r="F269" s="35">
        <v>902969.55</v>
      </c>
      <c r="G269" s="35">
        <v>0</v>
      </c>
      <c r="H269" s="35">
        <f>F269-G269</f>
        <v>902969.55</v>
      </c>
      <c r="I269" s="34"/>
      <c r="J269" s="36">
        <v>39010</v>
      </c>
      <c r="K269" s="24" t="s">
        <v>604</v>
      </c>
      <c r="L269" s="28" t="s">
        <v>608</v>
      </c>
      <c r="M269" s="32"/>
    </row>
    <row r="270" spans="1:13" ht="48.75" x14ac:dyDescent="0.25">
      <c r="A270">
        <v>211</v>
      </c>
      <c r="B270" s="35" t="s">
        <v>191</v>
      </c>
      <c r="C270" s="35" t="s">
        <v>193</v>
      </c>
      <c r="D270" s="35"/>
      <c r="E270" s="53" t="s">
        <v>333</v>
      </c>
      <c r="F270" s="35">
        <v>552838.5</v>
      </c>
      <c r="G270" s="35">
        <v>0</v>
      </c>
      <c r="H270" s="35">
        <f t="shared" ref="H270:H284" si="22">F270-G270</f>
        <v>552838.5</v>
      </c>
      <c r="I270" s="35"/>
      <c r="J270" s="36">
        <v>39010</v>
      </c>
      <c r="K270" s="24" t="s">
        <v>604</v>
      </c>
      <c r="L270" s="28" t="s">
        <v>608</v>
      </c>
      <c r="M270" s="43"/>
    </row>
    <row r="271" spans="1:13" ht="48.75" x14ac:dyDescent="0.25">
      <c r="A271">
        <v>212</v>
      </c>
      <c r="B271" s="35" t="s">
        <v>191</v>
      </c>
      <c r="C271" s="35" t="s">
        <v>194</v>
      </c>
      <c r="D271" s="35"/>
      <c r="E271" s="53" t="s">
        <v>334</v>
      </c>
      <c r="F271" s="35">
        <v>184279.5</v>
      </c>
      <c r="G271" s="35">
        <v>0</v>
      </c>
      <c r="H271" s="35">
        <f t="shared" si="22"/>
        <v>184279.5</v>
      </c>
      <c r="I271" s="35"/>
      <c r="J271" s="36">
        <v>39010</v>
      </c>
      <c r="K271" s="24" t="s">
        <v>604</v>
      </c>
      <c r="L271" s="28" t="s">
        <v>608</v>
      </c>
      <c r="M271" s="43"/>
    </row>
    <row r="272" spans="1:13" ht="84.75" x14ac:dyDescent="0.25">
      <c r="A272">
        <v>213</v>
      </c>
      <c r="B272" s="35" t="s">
        <v>191</v>
      </c>
      <c r="C272" s="35" t="s">
        <v>195</v>
      </c>
      <c r="D272" s="35"/>
      <c r="E272" s="53" t="s">
        <v>1135</v>
      </c>
      <c r="F272" s="35">
        <v>162165.96</v>
      </c>
      <c r="G272" s="35">
        <v>0</v>
      </c>
      <c r="H272" s="35">
        <f t="shared" si="22"/>
        <v>162165.96</v>
      </c>
      <c r="I272" s="35"/>
      <c r="J272" s="36">
        <v>39010</v>
      </c>
      <c r="K272" s="24" t="s">
        <v>1136</v>
      </c>
      <c r="L272" s="28" t="s">
        <v>608</v>
      </c>
      <c r="M272" s="43"/>
    </row>
    <row r="273" spans="1:13" ht="48.75" x14ac:dyDescent="0.25">
      <c r="A273">
        <v>214</v>
      </c>
      <c r="B273" s="35" t="s">
        <v>191</v>
      </c>
      <c r="C273" s="35" t="s">
        <v>196</v>
      </c>
      <c r="D273" s="35"/>
      <c r="E273" s="53" t="s">
        <v>334</v>
      </c>
      <c r="F273" s="35">
        <v>184279.5</v>
      </c>
      <c r="G273" s="35">
        <v>0</v>
      </c>
      <c r="H273" s="35">
        <f t="shared" si="22"/>
        <v>184279.5</v>
      </c>
      <c r="I273" s="35"/>
      <c r="J273" s="36">
        <v>39010</v>
      </c>
      <c r="K273" s="24" t="s">
        <v>604</v>
      </c>
      <c r="L273" s="28" t="s">
        <v>608</v>
      </c>
      <c r="M273" s="43"/>
    </row>
    <row r="274" spans="1:13" ht="48.75" x14ac:dyDescent="0.25">
      <c r="A274">
        <v>215</v>
      </c>
      <c r="B274" s="35" t="s">
        <v>191</v>
      </c>
      <c r="C274" s="35" t="s">
        <v>207</v>
      </c>
      <c r="D274" s="35"/>
      <c r="E274" s="53" t="s">
        <v>335</v>
      </c>
      <c r="F274" s="35">
        <v>257991.3</v>
      </c>
      <c r="G274" s="35">
        <v>0</v>
      </c>
      <c r="H274" s="35">
        <f t="shared" si="22"/>
        <v>257991.3</v>
      </c>
      <c r="I274" s="35"/>
      <c r="J274" s="36">
        <v>39010</v>
      </c>
      <c r="K274" s="24" t="s">
        <v>604</v>
      </c>
      <c r="L274" s="28" t="s">
        <v>608</v>
      </c>
      <c r="M274" s="43"/>
    </row>
    <row r="275" spans="1:13" ht="48.75" x14ac:dyDescent="0.25">
      <c r="A275">
        <v>216</v>
      </c>
      <c r="B275" s="35" t="s">
        <v>191</v>
      </c>
      <c r="C275" s="35" t="s">
        <v>208</v>
      </c>
      <c r="D275" s="35"/>
      <c r="E275" s="53" t="s">
        <v>335</v>
      </c>
      <c r="F275" s="35">
        <v>257991.3</v>
      </c>
      <c r="G275" s="35">
        <v>0</v>
      </c>
      <c r="H275" s="35">
        <f t="shared" si="22"/>
        <v>257991.3</v>
      </c>
      <c r="I275" s="35"/>
      <c r="J275" s="36">
        <v>39010</v>
      </c>
      <c r="K275" s="24" t="s">
        <v>604</v>
      </c>
      <c r="L275" s="28" t="s">
        <v>608</v>
      </c>
      <c r="M275" s="43"/>
    </row>
    <row r="276" spans="1:13" ht="48.75" x14ac:dyDescent="0.25">
      <c r="A276">
        <v>217</v>
      </c>
      <c r="B276" s="35" t="s">
        <v>191</v>
      </c>
      <c r="C276" s="35" t="s">
        <v>197</v>
      </c>
      <c r="D276" s="35"/>
      <c r="E276" s="53" t="s">
        <v>334</v>
      </c>
      <c r="F276" s="35">
        <v>184279.5</v>
      </c>
      <c r="G276" s="35">
        <v>0</v>
      </c>
      <c r="H276" s="35">
        <f t="shared" si="22"/>
        <v>184279.5</v>
      </c>
      <c r="I276" s="35"/>
      <c r="J276" s="36">
        <v>39010</v>
      </c>
      <c r="K276" s="24" t="s">
        <v>604</v>
      </c>
      <c r="L276" s="28" t="s">
        <v>608</v>
      </c>
      <c r="M276" s="43"/>
    </row>
    <row r="277" spans="1:13" ht="48.75" x14ac:dyDescent="0.25">
      <c r="A277">
        <v>218</v>
      </c>
      <c r="B277" s="35" t="s">
        <v>191</v>
      </c>
      <c r="C277" s="35" t="s">
        <v>198</v>
      </c>
      <c r="D277" s="35"/>
      <c r="E277" s="53" t="s">
        <v>334</v>
      </c>
      <c r="F277" s="35">
        <v>184279.5</v>
      </c>
      <c r="G277" s="35">
        <v>0</v>
      </c>
      <c r="H277" s="35">
        <f t="shared" si="22"/>
        <v>184279.5</v>
      </c>
      <c r="I277" s="35"/>
      <c r="J277" s="36">
        <v>39010</v>
      </c>
      <c r="K277" s="24" t="s">
        <v>604</v>
      </c>
      <c r="L277" s="28" t="s">
        <v>608</v>
      </c>
      <c r="M277" s="43"/>
    </row>
    <row r="278" spans="1:13" ht="48.75" x14ac:dyDescent="0.25">
      <c r="A278">
        <v>219</v>
      </c>
      <c r="B278" s="35" t="s">
        <v>191</v>
      </c>
      <c r="C278" s="35" t="s">
        <v>336</v>
      </c>
      <c r="D278" s="35"/>
      <c r="E278" s="53" t="s">
        <v>334</v>
      </c>
      <c r="F278" s="35">
        <v>184279.5</v>
      </c>
      <c r="G278" s="35">
        <v>0</v>
      </c>
      <c r="H278" s="35">
        <f t="shared" si="22"/>
        <v>184279.5</v>
      </c>
      <c r="I278" s="35"/>
      <c r="J278" s="36">
        <v>39010</v>
      </c>
      <c r="K278" s="24" t="s">
        <v>604</v>
      </c>
      <c r="L278" s="28" t="s">
        <v>608</v>
      </c>
      <c r="M278" s="43"/>
    </row>
    <row r="279" spans="1:13" ht="48.75" x14ac:dyDescent="0.25">
      <c r="A279">
        <v>220</v>
      </c>
      <c r="B279" s="35" t="s">
        <v>191</v>
      </c>
      <c r="C279" s="35" t="s">
        <v>337</v>
      </c>
      <c r="D279" s="35"/>
      <c r="E279" s="53" t="s">
        <v>334</v>
      </c>
      <c r="F279" s="35">
        <v>184279.5</v>
      </c>
      <c r="G279" s="35">
        <v>0</v>
      </c>
      <c r="H279" s="35">
        <f t="shared" si="22"/>
        <v>184279.5</v>
      </c>
      <c r="I279" s="35"/>
      <c r="J279" s="36">
        <v>39010</v>
      </c>
      <c r="K279" s="24" t="s">
        <v>604</v>
      </c>
      <c r="L279" s="28" t="s">
        <v>608</v>
      </c>
      <c r="M279" s="43"/>
    </row>
    <row r="280" spans="1:13" ht="48.75" x14ac:dyDescent="0.25">
      <c r="A280">
        <v>221</v>
      </c>
      <c r="B280" s="35" t="s">
        <v>191</v>
      </c>
      <c r="C280" s="35" t="s">
        <v>199</v>
      </c>
      <c r="D280" s="35"/>
      <c r="E280" s="53" t="s">
        <v>338</v>
      </c>
      <c r="F280" s="35">
        <v>276419.25</v>
      </c>
      <c r="G280" s="35">
        <v>0</v>
      </c>
      <c r="H280" s="35">
        <f t="shared" si="22"/>
        <v>276419.25</v>
      </c>
      <c r="I280" s="35"/>
      <c r="J280" s="36">
        <v>39010</v>
      </c>
      <c r="K280" s="24" t="s">
        <v>604</v>
      </c>
      <c r="L280" s="28" t="s">
        <v>608</v>
      </c>
      <c r="M280" s="43"/>
    </row>
    <row r="281" spans="1:13" ht="48.75" x14ac:dyDescent="0.25">
      <c r="A281">
        <v>222</v>
      </c>
      <c r="B281" s="35" t="s">
        <v>191</v>
      </c>
      <c r="C281" s="35" t="s">
        <v>200</v>
      </c>
      <c r="D281" s="35"/>
      <c r="E281" s="53" t="s">
        <v>339</v>
      </c>
      <c r="F281" s="35">
        <v>534410.55000000005</v>
      </c>
      <c r="G281" s="35">
        <v>0</v>
      </c>
      <c r="H281" s="35">
        <f t="shared" si="22"/>
        <v>534410.55000000005</v>
      </c>
      <c r="I281" s="35"/>
      <c r="J281" s="36">
        <v>39010</v>
      </c>
      <c r="K281" s="24" t="s">
        <v>604</v>
      </c>
      <c r="L281" s="28" t="s">
        <v>608</v>
      </c>
      <c r="M281" s="43"/>
    </row>
    <row r="282" spans="1:13" ht="48.75" x14ac:dyDescent="0.25">
      <c r="A282">
        <v>223</v>
      </c>
      <c r="B282" s="35" t="s">
        <v>191</v>
      </c>
      <c r="C282" s="35" t="s">
        <v>201</v>
      </c>
      <c r="D282" s="35"/>
      <c r="E282" s="53" t="s">
        <v>340</v>
      </c>
      <c r="F282" s="35">
        <v>442270.8</v>
      </c>
      <c r="G282" s="35">
        <v>0</v>
      </c>
      <c r="H282" s="35">
        <f t="shared" si="22"/>
        <v>442270.8</v>
      </c>
      <c r="I282" s="35"/>
      <c r="J282" s="36">
        <v>39010</v>
      </c>
      <c r="K282" s="24" t="s">
        <v>604</v>
      </c>
      <c r="L282" s="28" t="s">
        <v>608</v>
      </c>
      <c r="M282" s="43"/>
    </row>
    <row r="283" spans="1:13" ht="48.75" x14ac:dyDescent="0.25">
      <c r="A283">
        <v>224</v>
      </c>
      <c r="B283" s="35" t="s">
        <v>191</v>
      </c>
      <c r="C283" s="35" t="s">
        <v>202</v>
      </c>
      <c r="D283" s="35"/>
      <c r="E283" s="53" t="s">
        <v>341</v>
      </c>
      <c r="F283" s="35">
        <v>110567.7</v>
      </c>
      <c r="G283" s="35">
        <v>0</v>
      </c>
      <c r="H283" s="35">
        <f t="shared" si="22"/>
        <v>110567.7</v>
      </c>
      <c r="I283" s="35"/>
      <c r="J283" s="36">
        <v>39010</v>
      </c>
      <c r="K283" s="24" t="s">
        <v>604</v>
      </c>
      <c r="L283" s="28" t="s">
        <v>608</v>
      </c>
      <c r="M283" s="30"/>
    </row>
    <row r="284" spans="1:13" ht="48.75" x14ac:dyDescent="0.25">
      <c r="A284">
        <v>225</v>
      </c>
      <c r="B284" s="41" t="s">
        <v>191</v>
      </c>
      <c r="C284" s="42" t="s">
        <v>224</v>
      </c>
      <c r="D284" s="30"/>
      <c r="E284" s="51" t="s">
        <v>362</v>
      </c>
      <c r="F284" s="30">
        <v>221135.5</v>
      </c>
      <c r="G284" s="30">
        <v>0</v>
      </c>
      <c r="H284" s="35">
        <f t="shared" si="22"/>
        <v>221135.5</v>
      </c>
      <c r="I284" s="30"/>
      <c r="J284" s="36">
        <v>39010</v>
      </c>
      <c r="K284" s="24" t="s">
        <v>604</v>
      </c>
      <c r="L284" s="28" t="s">
        <v>608</v>
      </c>
      <c r="M284" s="30"/>
    </row>
    <row r="285" spans="1:13" ht="15.75" x14ac:dyDescent="0.25">
      <c r="A285" s="39"/>
      <c r="B285" s="511" t="s">
        <v>954</v>
      </c>
      <c r="C285" s="512"/>
      <c r="D285" s="512"/>
      <c r="E285" s="513"/>
      <c r="F285" s="217">
        <f>SUM(F269:F284)</f>
        <v>4824437.41</v>
      </c>
      <c r="G285" s="217">
        <f>SUM(G269:G284)</f>
        <v>0</v>
      </c>
      <c r="H285" s="217">
        <f t="shared" ref="H285" si="23">SUM(H269:H284)</f>
        <v>4824437.41</v>
      </c>
      <c r="I285" s="99"/>
      <c r="J285" s="99"/>
      <c r="K285" s="101"/>
      <c r="L285" s="96"/>
      <c r="M285" s="97"/>
    </row>
    <row r="286" spans="1:13" ht="18.75" x14ac:dyDescent="0.25">
      <c r="B286" s="514" t="s">
        <v>951</v>
      </c>
      <c r="C286" s="515"/>
      <c r="D286" s="515"/>
      <c r="E286" s="515"/>
      <c r="F286" s="515"/>
      <c r="G286" s="515"/>
      <c r="H286" s="515"/>
      <c r="I286" s="515"/>
      <c r="J286" s="515"/>
      <c r="K286" s="515"/>
      <c r="L286" s="515"/>
      <c r="M286" s="516"/>
    </row>
    <row r="287" spans="1:13" ht="48.75" x14ac:dyDescent="0.25">
      <c r="A287">
        <v>226</v>
      </c>
      <c r="B287" s="35" t="s">
        <v>191</v>
      </c>
      <c r="C287" s="35" t="s">
        <v>203</v>
      </c>
      <c r="D287" s="35"/>
      <c r="E287" s="53" t="s">
        <v>342</v>
      </c>
      <c r="F287" s="35">
        <v>151846.31</v>
      </c>
      <c r="G287" s="35">
        <v>0</v>
      </c>
      <c r="H287" s="35">
        <f>F287-G287</f>
        <v>151846.31</v>
      </c>
      <c r="I287" s="35"/>
      <c r="J287" s="36">
        <v>39010</v>
      </c>
      <c r="K287" s="24" t="s">
        <v>604</v>
      </c>
      <c r="L287" s="28" t="s">
        <v>608</v>
      </c>
      <c r="M287" s="30"/>
    </row>
    <row r="288" spans="1:13" ht="48.75" x14ac:dyDescent="0.25">
      <c r="A288">
        <v>227</v>
      </c>
      <c r="B288" s="35" t="s">
        <v>191</v>
      </c>
      <c r="C288" s="35" t="s">
        <v>204</v>
      </c>
      <c r="D288" s="35"/>
      <c r="E288" s="53" t="s">
        <v>343</v>
      </c>
      <c r="F288" s="35">
        <v>682571.27</v>
      </c>
      <c r="G288" s="35">
        <v>0</v>
      </c>
      <c r="H288" s="35">
        <f t="shared" ref="H288:H322" si="24">F288-G288</f>
        <v>682571.27</v>
      </c>
      <c r="I288" s="35"/>
      <c r="J288" s="36">
        <v>39010</v>
      </c>
      <c r="K288" s="24" t="s">
        <v>604</v>
      </c>
      <c r="L288" s="28" t="s">
        <v>608</v>
      </c>
      <c r="M288" s="30"/>
    </row>
    <row r="289" spans="1:13" ht="48.75" x14ac:dyDescent="0.25">
      <c r="A289">
        <v>228</v>
      </c>
      <c r="B289" s="35" t="s">
        <v>191</v>
      </c>
      <c r="C289" s="35" t="s">
        <v>205</v>
      </c>
      <c r="D289" s="35"/>
      <c r="E289" s="53" t="s">
        <v>344</v>
      </c>
      <c r="F289" s="35">
        <v>251357.24</v>
      </c>
      <c r="G289" s="35">
        <v>0</v>
      </c>
      <c r="H289" s="35">
        <f t="shared" si="24"/>
        <v>251357.24</v>
      </c>
      <c r="I289" s="35"/>
      <c r="J289" s="36">
        <v>39010</v>
      </c>
      <c r="K289" s="24" t="s">
        <v>604</v>
      </c>
      <c r="L289" s="28" t="s">
        <v>608</v>
      </c>
      <c r="M289" s="30"/>
    </row>
    <row r="290" spans="1:13" ht="48.75" x14ac:dyDescent="0.25">
      <c r="A290">
        <v>229</v>
      </c>
      <c r="B290" s="35" t="s">
        <v>191</v>
      </c>
      <c r="C290" s="35" t="s">
        <v>206</v>
      </c>
      <c r="D290" s="35"/>
      <c r="E290" s="53" t="s">
        <v>345</v>
      </c>
      <c r="F290" s="35">
        <v>187965.09</v>
      </c>
      <c r="G290" s="35">
        <v>0</v>
      </c>
      <c r="H290" s="35">
        <f t="shared" si="24"/>
        <v>187965.09</v>
      </c>
      <c r="I290" s="35"/>
      <c r="J290" s="36">
        <v>39010</v>
      </c>
      <c r="K290" s="24" t="s">
        <v>604</v>
      </c>
      <c r="L290" s="28" t="s">
        <v>608</v>
      </c>
      <c r="M290" s="30"/>
    </row>
    <row r="291" spans="1:13" ht="48.75" x14ac:dyDescent="0.25">
      <c r="A291">
        <v>230</v>
      </c>
      <c r="B291" s="35" t="s">
        <v>191</v>
      </c>
      <c r="C291" s="35" t="s">
        <v>209</v>
      </c>
      <c r="D291" s="35"/>
      <c r="E291" s="53" t="s">
        <v>346</v>
      </c>
      <c r="F291" s="35">
        <v>206393.04</v>
      </c>
      <c r="G291" s="35">
        <v>0</v>
      </c>
      <c r="H291" s="35">
        <f t="shared" si="24"/>
        <v>206393.04</v>
      </c>
      <c r="I291" s="35"/>
      <c r="J291" s="36">
        <v>39010</v>
      </c>
      <c r="K291" s="24" t="s">
        <v>604</v>
      </c>
      <c r="L291" s="28" t="s">
        <v>608</v>
      </c>
      <c r="M291" s="30"/>
    </row>
    <row r="292" spans="1:13" ht="48.75" x14ac:dyDescent="0.25">
      <c r="A292">
        <v>231</v>
      </c>
      <c r="B292" s="35" t="s">
        <v>191</v>
      </c>
      <c r="C292" s="30" t="s">
        <v>210</v>
      </c>
      <c r="D292" s="30"/>
      <c r="E292" s="51" t="s">
        <v>347</v>
      </c>
      <c r="F292" s="35">
        <v>624339.13</v>
      </c>
      <c r="G292" s="35">
        <v>0</v>
      </c>
      <c r="H292" s="35">
        <f t="shared" si="24"/>
        <v>624339.13</v>
      </c>
      <c r="I292" s="35"/>
      <c r="J292" s="36">
        <v>39010</v>
      </c>
      <c r="K292" s="24" t="s">
        <v>604</v>
      </c>
      <c r="L292" s="28" t="s">
        <v>608</v>
      </c>
      <c r="M292" s="30"/>
    </row>
    <row r="293" spans="1:13" ht="48.75" x14ac:dyDescent="0.25">
      <c r="A293">
        <v>232</v>
      </c>
      <c r="B293" s="35" t="s">
        <v>191</v>
      </c>
      <c r="C293" s="30" t="s">
        <v>211</v>
      </c>
      <c r="D293" s="30"/>
      <c r="E293" s="51" t="s">
        <v>348</v>
      </c>
      <c r="F293" s="35">
        <v>349393.99</v>
      </c>
      <c r="G293" s="35">
        <v>0</v>
      </c>
      <c r="H293" s="35">
        <f t="shared" si="24"/>
        <v>349393.99</v>
      </c>
      <c r="I293" s="35"/>
      <c r="J293" s="36">
        <v>39010</v>
      </c>
      <c r="K293" s="24" t="s">
        <v>604</v>
      </c>
      <c r="L293" s="28" t="s">
        <v>608</v>
      </c>
      <c r="M293" s="30"/>
    </row>
    <row r="294" spans="1:13" ht="48.75" x14ac:dyDescent="0.25">
      <c r="A294">
        <v>233</v>
      </c>
      <c r="B294" s="35" t="s">
        <v>191</v>
      </c>
      <c r="C294" s="30" t="s">
        <v>212</v>
      </c>
      <c r="D294" s="30"/>
      <c r="E294" s="51" t="s">
        <v>349</v>
      </c>
      <c r="F294" s="35">
        <v>175434.08</v>
      </c>
      <c r="G294" s="35">
        <v>0</v>
      </c>
      <c r="H294" s="35">
        <f t="shared" si="24"/>
        <v>175434.08</v>
      </c>
      <c r="I294" s="35"/>
      <c r="J294" s="36">
        <v>39010</v>
      </c>
      <c r="K294" s="24" t="s">
        <v>604</v>
      </c>
      <c r="L294" s="28" t="s">
        <v>608</v>
      </c>
      <c r="M294" s="30"/>
    </row>
    <row r="295" spans="1:13" ht="48.75" x14ac:dyDescent="0.25">
      <c r="A295">
        <v>234</v>
      </c>
      <c r="B295" s="35" t="s">
        <v>191</v>
      </c>
      <c r="C295" s="43" t="s">
        <v>213</v>
      </c>
      <c r="D295" s="30"/>
      <c r="E295" s="51" t="s">
        <v>350</v>
      </c>
      <c r="F295" s="35">
        <v>157006.13</v>
      </c>
      <c r="G295" s="35">
        <v>0</v>
      </c>
      <c r="H295" s="35">
        <f t="shared" si="24"/>
        <v>157006.13</v>
      </c>
      <c r="I295" s="35"/>
      <c r="J295" s="36">
        <v>39010</v>
      </c>
      <c r="K295" s="24" t="s">
        <v>604</v>
      </c>
      <c r="L295" s="28" t="s">
        <v>608</v>
      </c>
      <c r="M295" s="30"/>
    </row>
    <row r="296" spans="1:13" ht="48.75" x14ac:dyDescent="0.25">
      <c r="A296">
        <v>235</v>
      </c>
      <c r="B296" s="35" t="s">
        <v>191</v>
      </c>
      <c r="C296" s="30" t="s">
        <v>214</v>
      </c>
      <c r="D296" s="30"/>
      <c r="E296" s="51" t="s">
        <v>351</v>
      </c>
      <c r="F296" s="35">
        <v>389052.28</v>
      </c>
      <c r="G296" s="35">
        <v>0</v>
      </c>
      <c r="H296" s="35">
        <f t="shared" si="24"/>
        <v>389052.28</v>
      </c>
      <c r="I296" s="35"/>
      <c r="J296" s="36">
        <v>39010</v>
      </c>
      <c r="K296" s="24" t="s">
        <v>604</v>
      </c>
      <c r="L296" s="28" t="s">
        <v>608</v>
      </c>
      <c r="M296" s="30"/>
    </row>
    <row r="297" spans="1:13" ht="48.75" x14ac:dyDescent="0.25">
      <c r="A297">
        <v>236</v>
      </c>
      <c r="B297" s="54" t="s">
        <v>191</v>
      </c>
      <c r="C297" s="55" t="s">
        <v>215</v>
      </c>
      <c r="D297" s="55"/>
      <c r="E297" s="56" t="s">
        <v>352</v>
      </c>
      <c r="F297" s="54">
        <v>322857.68</v>
      </c>
      <c r="G297" s="54">
        <v>0</v>
      </c>
      <c r="H297" s="35">
        <f t="shared" si="24"/>
        <v>322857.68</v>
      </c>
      <c r="I297" s="54"/>
      <c r="J297" s="36">
        <v>39010</v>
      </c>
      <c r="K297" s="24" t="s">
        <v>604</v>
      </c>
      <c r="L297" s="28" t="s">
        <v>608</v>
      </c>
      <c r="M297" s="55"/>
    </row>
    <row r="298" spans="1:13" ht="48.75" x14ac:dyDescent="0.25">
      <c r="A298">
        <v>237</v>
      </c>
      <c r="B298" s="35" t="s">
        <v>191</v>
      </c>
      <c r="C298" s="30" t="s">
        <v>216</v>
      </c>
      <c r="D298" s="30"/>
      <c r="E298" s="51" t="s">
        <v>353</v>
      </c>
      <c r="F298" s="35">
        <v>364140.42</v>
      </c>
      <c r="G298" s="35">
        <v>0</v>
      </c>
      <c r="H298" s="35">
        <f t="shared" si="24"/>
        <v>364140.42</v>
      </c>
      <c r="I298" s="35"/>
      <c r="J298" s="36">
        <v>39010</v>
      </c>
      <c r="K298" s="24" t="s">
        <v>604</v>
      </c>
      <c r="L298" s="28" t="s">
        <v>608</v>
      </c>
      <c r="M298" s="30"/>
    </row>
    <row r="299" spans="1:13" ht="48.75" x14ac:dyDescent="0.25">
      <c r="A299">
        <v>238</v>
      </c>
      <c r="B299" s="35" t="s">
        <v>191</v>
      </c>
      <c r="C299" s="30" t="s">
        <v>217</v>
      </c>
      <c r="D299" s="30"/>
      <c r="E299" s="51" t="s">
        <v>354</v>
      </c>
      <c r="F299" s="35">
        <v>331703.09999999998</v>
      </c>
      <c r="G299" s="35">
        <v>0</v>
      </c>
      <c r="H299" s="35">
        <f t="shared" si="24"/>
        <v>331703.09999999998</v>
      </c>
      <c r="I299" s="35"/>
      <c r="J299" s="36">
        <v>39010</v>
      </c>
      <c r="K299" s="24" t="s">
        <v>604</v>
      </c>
      <c r="L299" s="28" t="s">
        <v>608</v>
      </c>
      <c r="M299" s="30"/>
    </row>
    <row r="300" spans="1:13" ht="48.75" x14ac:dyDescent="0.25">
      <c r="A300">
        <v>239</v>
      </c>
      <c r="B300" s="35" t="s">
        <v>191</v>
      </c>
      <c r="C300" s="30" t="s">
        <v>218</v>
      </c>
      <c r="D300" s="30"/>
      <c r="E300" s="51" t="s">
        <v>355</v>
      </c>
      <c r="F300" s="35">
        <v>2860017.84</v>
      </c>
      <c r="G300" s="35">
        <v>0</v>
      </c>
      <c r="H300" s="35">
        <f t="shared" si="24"/>
        <v>2860017.84</v>
      </c>
      <c r="I300" s="35"/>
      <c r="J300" s="36">
        <v>39010</v>
      </c>
      <c r="K300" s="24" t="s">
        <v>604</v>
      </c>
      <c r="L300" s="28" t="s">
        <v>608</v>
      </c>
      <c r="M300" s="30"/>
    </row>
    <row r="301" spans="1:13" ht="48.75" x14ac:dyDescent="0.25">
      <c r="A301">
        <v>240</v>
      </c>
      <c r="B301" s="35" t="s">
        <v>191</v>
      </c>
      <c r="C301" s="30" t="s">
        <v>219</v>
      </c>
      <c r="D301" s="30"/>
      <c r="E301" s="51" t="s">
        <v>356</v>
      </c>
      <c r="F301" s="35">
        <v>3199092.12</v>
      </c>
      <c r="G301" s="35">
        <v>0</v>
      </c>
      <c r="H301" s="35">
        <f t="shared" si="24"/>
        <v>3199092.12</v>
      </c>
      <c r="I301" s="35"/>
      <c r="J301" s="36">
        <v>39010</v>
      </c>
      <c r="K301" s="24" t="s">
        <v>604</v>
      </c>
      <c r="L301" s="28" t="s">
        <v>608</v>
      </c>
      <c r="M301" s="30"/>
    </row>
    <row r="302" spans="1:13" ht="48.75" x14ac:dyDescent="0.25">
      <c r="A302">
        <v>241</v>
      </c>
      <c r="B302" s="35" t="s">
        <v>191</v>
      </c>
      <c r="C302" s="30" t="s">
        <v>1475</v>
      </c>
      <c r="D302" s="30"/>
      <c r="E302" s="51" t="s">
        <v>357</v>
      </c>
      <c r="F302" s="35">
        <v>1208873.52</v>
      </c>
      <c r="G302" s="35">
        <v>0</v>
      </c>
      <c r="H302" s="35">
        <f t="shared" si="24"/>
        <v>1208873.52</v>
      </c>
      <c r="I302" s="35"/>
      <c r="J302" s="36">
        <v>39010</v>
      </c>
      <c r="K302" s="24" t="s">
        <v>604</v>
      </c>
      <c r="L302" s="28" t="s">
        <v>608</v>
      </c>
      <c r="M302" s="57"/>
    </row>
    <row r="303" spans="1:13" ht="48.75" x14ac:dyDescent="0.25">
      <c r="A303">
        <v>242</v>
      </c>
      <c r="B303" s="35" t="s">
        <v>191</v>
      </c>
      <c r="C303" s="30" t="s">
        <v>220</v>
      </c>
      <c r="D303" s="30"/>
      <c r="E303" s="51" t="s">
        <v>358</v>
      </c>
      <c r="F303" s="35">
        <v>101073693.98999999</v>
      </c>
      <c r="G303" s="35">
        <v>0</v>
      </c>
      <c r="H303" s="35">
        <f>F303-G303</f>
        <v>101073693.98999999</v>
      </c>
      <c r="I303" s="35"/>
      <c r="J303" s="36">
        <v>39010</v>
      </c>
      <c r="K303" s="24" t="s">
        <v>604</v>
      </c>
      <c r="L303" s="28" t="s">
        <v>608</v>
      </c>
      <c r="M303" s="57"/>
    </row>
    <row r="304" spans="1:13" ht="48.75" x14ac:dyDescent="0.25">
      <c r="A304">
        <v>243</v>
      </c>
      <c r="B304" s="42" t="s">
        <v>191</v>
      </c>
      <c r="C304" s="42" t="s">
        <v>221</v>
      </c>
      <c r="D304" s="30"/>
      <c r="E304" s="51" t="s">
        <v>359</v>
      </c>
      <c r="F304" s="35">
        <v>2049188.04</v>
      </c>
      <c r="G304" s="35">
        <v>0</v>
      </c>
      <c r="H304" s="35">
        <f t="shared" si="24"/>
        <v>2049188.04</v>
      </c>
      <c r="I304" s="35"/>
      <c r="J304" s="36">
        <v>39010</v>
      </c>
      <c r="K304" s="24" t="s">
        <v>604</v>
      </c>
      <c r="L304" s="28" t="s">
        <v>608</v>
      </c>
      <c r="M304" s="57"/>
    </row>
    <row r="305" spans="1:13" ht="48.75" x14ac:dyDescent="0.25">
      <c r="A305">
        <v>244</v>
      </c>
      <c r="B305" s="42" t="s">
        <v>191</v>
      </c>
      <c r="C305" s="42" t="s">
        <v>180</v>
      </c>
      <c r="D305" s="30"/>
      <c r="E305" s="51" t="s">
        <v>363</v>
      </c>
      <c r="F305" s="30">
        <v>331704.65000000002</v>
      </c>
      <c r="G305" s="30">
        <v>0</v>
      </c>
      <c r="H305" s="35">
        <f t="shared" si="24"/>
        <v>331704.65000000002</v>
      </c>
      <c r="I305" s="30"/>
      <c r="J305" s="36">
        <v>39010</v>
      </c>
      <c r="K305" s="24" t="s">
        <v>604</v>
      </c>
      <c r="L305" s="28" t="s">
        <v>608</v>
      </c>
      <c r="M305" s="30"/>
    </row>
    <row r="306" spans="1:13" ht="48.75" x14ac:dyDescent="0.25">
      <c r="A306">
        <v>245</v>
      </c>
      <c r="B306" s="42" t="s">
        <v>191</v>
      </c>
      <c r="C306" s="42" t="s">
        <v>225</v>
      </c>
      <c r="D306" s="30"/>
      <c r="E306" s="51" t="s">
        <v>364</v>
      </c>
      <c r="F306" s="30">
        <v>433425.58</v>
      </c>
      <c r="G306" s="30">
        <v>0</v>
      </c>
      <c r="H306" s="35">
        <f t="shared" si="24"/>
        <v>433425.58</v>
      </c>
      <c r="I306" s="30"/>
      <c r="J306" s="36">
        <v>39010</v>
      </c>
      <c r="K306" s="24" t="s">
        <v>604</v>
      </c>
      <c r="L306" s="28" t="s">
        <v>608</v>
      </c>
      <c r="M306" s="30"/>
    </row>
    <row r="307" spans="1:13" ht="48.75" x14ac:dyDescent="0.25">
      <c r="A307">
        <v>246</v>
      </c>
      <c r="B307" s="42" t="s">
        <v>191</v>
      </c>
      <c r="C307" s="42" t="s">
        <v>226</v>
      </c>
      <c r="D307" s="30"/>
      <c r="E307" s="51" t="s">
        <v>365</v>
      </c>
      <c r="F307" s="30">
        <v>84917.38</v>
      </c>
      <c r="G307" s="30">
        <v>0</v>
      </c>
      <c r="H307" s="35">
        <f t="shared" si="24"/>
        <v>84917.38</v>
      </c>
      <c r="I307" s="30"/>
      <c r="J307" s="36">
        <v>39010</v>
      </c>
      <c r="K307" s="24" t="s">
        <v>604</v>
      </c>
      <c r="L307" s="28" t="s">
        <v>608</v>
      </c>
      <c r="M307" s="30"/>
    </row>
    <row r="308" spans="1:13" ht="48.75" x14ac:dyDescent="0.25">
      <c r="A308">
        <v>247</v>
      </c>
      <c r="B308" s="42" t="s">
        <v>191</v>
      </c>
      <c r="C308" s="42" t="s">
        <v>227</v>
      </c>
      <c r="D308" s="30"/>
      <c r="E308" s="51" t="s">
        <v>366</v>
      </c>
      <c r="F308" s="30">
        <v>168065.64</v>
      </c>
      <c r="G308" s="30">
        <v>0</v>
      </c>
      <c r="H308" s="35">
        <f t="shared" si="24"/>
        <v>168065.64</v>
      </c>
      <c r="I308" s="30"/>
      <c r="J308" s="36">
        <v>39010</v>
      </c>
      <c r="K308" s="24" t="s">
        <v>604</v>
      </c>
      <c r="L308" s="28" t="s">
        <v>608</v>
      </c>
      <c r="M308" s="30"/>
    </row>
    <row r="309" spans="1:13" ht="48.75" x14ac:dyDescent="0.25">
      <c r="A309">
        <v>248</v>
      </c>
      <c r="B309" s="42" t="s">
        <v>191</v>
      </c>
      <c r="C309" s="42" t="s">
        <v>228</v>
      </c>
      <c r="D309" s="30"/>
      <c r="E309" s="51" t="s">
        <v>367</v>
      </c>
      <c r="F309" s="30">
        <v>126489.51</v>
      </c>
      <c r="G309" s="30">
        <v>0</v>
      </c>
      <c r="H309" s="35">
        <f t="shared" si="24"/>
        <v>126489.51</v>
      </c>
      <c r="I309" s="30"/>
      <c r="J309" s="36">
        <v>39010</v>
      </c>
      <c r="K309" s="24" t="s">
        <v>604</v>
      </c>
      <c r="L309" s="28" t="s">
        <v>608</v>
      </c>
      <c r="M309" s="30"/>
    </row>
    <row r="310" spans="1:13" ht="84.75" x14ac:dyDescent="0.25">
      <c r="A310">
        <v>249</v>
      </c>
      <c r="B310" s="50" t="s">
        <v>239</v>
      </c>
      <c r="C310" s="50" t="s">
        <v>385</v>
      </c>
      <c r="D310" s="30"/>
      <c r="E310" s="51" t="s">
        <v>386</v>
      </c>
      <c r="F310" s="30">
        <v>164222</v>
      </c>
      <c r="G310" s="30">
        <v>46529</v>
      </c>
      <c r="H310" s="35">
        <f t="shared" si="24"/>
        <v>117693</v>
      </c>
      <c r="I310" s="30"/>
      <c r="J310" s="38">
        <v>39006</v>
      </c>
      <c r="K310" s="47" t="s">
        <v>725</v>
      </c>
      <c r="L310" s="28" t="s">
        <v>608</v>
      </c>
      <c r="M310" s="30"/>
    </row>
    <row r="311" spans="1:13" ht="84.75" x14ac:dyDescent="0.25">
      <c r="A311">
        <v>250</v>
      </c>
      <c r="B311" s="50" t="s">
        <v>239</v>
      </c>
      <c r="C311" s="50" t="s">
        <v>387</v>
      </c>
      <c r="D311" s="30"/>
      <c r="E311" s="51" t="s">
        <v>388</v>
      </c>
      <c r="F311" s="30">
        <v>2627350</v>
      </c>
      <c r="G311" s="30">
        <v>744415.96</v>
      </c>
      <c r="H311" s="35">
        <f t="shared" si="24"/>
        <v>1882934.04</v>
      </c>
      <c r="I311" s="30"/>
      <c r="J311" s="38">
        <v>39006</v>
      </c>
      <c r="K311" s="47" t="s">
        <v>725</v>
      </c>
      <c r="L311" s="28" t="s">
        <v>608</v>
      </c>
      <c r="M311" s="30"/>
    </row>
    <row r="312" spans="1:13" ht="84.75" x14ac:dyDescent="0.25">
      <c r="A312">
        <v>251</v>
      </c>
      <c r="B312" s="50" t="s">
        <v>239</v>
      </c>
      <c r="C312" s="50" t="s">
        <v>389</v>
      </c>
      <c r="D312" s="30"/>
      <c r="E312" s="51" t="s">
        <v>390</v>
      </c>
      <c r="F312" s="30">
        <v>1563265</v>
      </c>
      <c r="G312" s="30">
        <v>442924.4</v>
      </c>
      <c r="H312" s="35">
        <f t="shared" si="24"/>
        <v>1120340.6000000001</v>
      </c>
      <c r="I312" s="30"/>
      <c r="J312" s="38">
        <v>39006</v>
      </c>
      <c r="K312" s="47" t="s">
        <v>725</v>
      </c>
      <c r="L312" s="28" t="s">
        <v>608</v>
      </c>
      <c r="M312" s="30"/>
    </row>
    <row r="313" spans="1:13" ht="84.75" x14ac:dyDescent="0.25">
      <c r="A313">
        <v>252</v>
      </c>
      <c r="B313" s="50" t="s">
        <v>239</v>
      </c>
      <c r="C313" s="50" t="s">
        <v>391</v>
      </c>
      <c r="D313" s="39"/>
      <c r="E313" s="51" t="s">
        <v>392</v>
      </c>
      <c r="F313" s="30">
        <v>925271</v>
      </c>
      <c r="G313" s="30">
        <v>262160.09999999998</v>
      </c>
      <c r="H313" s="35">
        <f t="shared" si="24"/>
        <v>663110.9</v>
      </c>
      <c r="I313" s="30"/>
      <c r="J313" s="38">
        <v>39006</v>
      </c>
      <c r="K313" s="47" t="s">
        <v>725</v>
      </c>
      <c r="L313" s="28" t="s">
        <v>608</v>
      </c>
      <c r="M313" s="30"/>
    </row>
    <row r="314" spans="1:13" ht="84.75" x14ac:dyDescent="0.25">
      <c r="A314">
        <v>253</v>
      </c>
      <c r="B314" s="50" t="s">
        <v>239</v>
      </c>
      <c r="C314" s="50" t="s">
        <v>393</v>
      </c>
      <c r="D314" s="30"/>
      <c r="E314" s="51" t="s">
        <v>394</v>
      </c>
      <c r="F314" s="30">
        <v>886738</v>
      </c>
      <c r="G314" s="30">
        <v>251243.32</v>
      </c>
      <c r="H314" s="35">
        <f t="shared" si="24"/>
        <v>635494.67999999993</v>
      </c>
      <c r="I314" s="30"/>
      <c r="J314" s="38">
        <v>39006</v>
      </c>
      <c r="K314" s="47" t="s">
        <v>725</v>
      </c>
      <c r="L314" s="28" t="s">
        <v>608</v>
      </c>
      <c r="M314" s="30"/>
    </row>
    <row r="315" spans="1:13" ht="84.75" x14ac:dyDescent="0.25">
      <c r="A315">
        <v>254</v>
      </c>
      <c r="B315" s="50" t="s">
        <v>239</v>
      </c>
      <c r="C315" s="50" t="s">
        <v>395</v>
      </c>
      <c r="D315" s="30"/>
      <c r="E315" s="51" t="s">
        <v>396</v>
      </c>
      <c r="F315" s="30">
        <v>455415</v>
      </c>
      <c r="G315" s="30">
        <v>129034.08</v>
      </c>
      <c r="H315" s="35">
        <f t="shared" si="24"/>
        <v>326380.92</v>
      </c>
      <c r="I315" s="30"/>
      <c r="J315" s="38">
        <v>39006</v>
      </c>
      <c r="K315" s="47" t="s">
        <v>725</v>
      </c>
      <c r="L315" s="28" t="s">
        <v>608</v>
      </c>
      <c r="M315" s="30"/>
    </row>
    <row r="316" spans="1:13" ht="84.75" x14ac:dyDescent="0.25">
      <c r="A316">
        <v>255</v>
      </c>
      <c r="B316" s="50" t="s">
        <v>239</v>
      </c>
      <c r="C316" s="50" t="s">
        <v>397</v>
      </c>
      <c r="D316" s="30"/>
      <c r="E316" s="51" t="s">
        <v>398</v>
      </c>
      <c r="F316" s="30">
        <v>394102</v>
      </c>
      <c r="G316" s="30">
        <v>111662.1</v>
      </c>
      <c r="H316" s="35">
        <f t="shared" si="24"/>
        <v>282439.90000000002</v>
      </c>
      <c r="I316" s="30"/>
      <c r="J316" s="38">
        <v>39006</v>
      </c>
      <c r="K316" s="47" t="s">
        <v>725</v>
      </c>
      <c r="L316" s="28" t="s">
        <v>608</v>
      </c>
      <c r="M316" s="30"/>
    </row>
    <row r="317" spans="1:13" ht="84.75" x14ac:dyDescent="0.25">
      <c r="A317">
        <v>256</v>
      </c>
      <c r="B317" s="50" t="s">
        <v>239</v>
      </c>
      <c r="C317" s="50" t="s">
        <v>399</v>
      </c>
      <c r="D317" s="30"/>
      <c r="E317" s="51" t="s">
        <v>400</v>
      </c>
      <c r="F317" s="30">
        <v>560518</v>
      </c>
      <c r="G317" s="30">
        <v>158783.32999999999</v>
      </c>
      <c r="H317" s="35">
        <f t="shared" si="24"/>
        <v>401734.67000000004</v>
      </c>
      <c r="I317" s="30"/>
      <c r="J317" s="38">
        <v>39006</v>
      </c>
      <c r="K317" s="47" t="s">
        <v>725</v>
      </c>
      <c r="L317" s="28" t="s">
        <v>608</v>
      </c>
      <c r="M317" s="30"/>
    </row>
    <row r="318" spans="1:13" ht="84.75" x14ac:dyDescent="0.25">
      <c r="A318">
        <v>257</v>
      </c>
      <c r="B318" s="50" t="s">
        <v>239</v>
      </c>
      <c r="C318" s="50" t="s">
        <v>401</v>
      </c>
      <c r="D318" s="30"/>
      <c r="E318" s="51" t="s">
        <v>400</v>
      </c>
      <c r="F318" s="30">
        <v>595550</v>
      </c>
      <c r="G318" s="30">
        <v>168768.68</v>
      </c>
      <c r="H318" s="35">
        <f t="shared" si="24"/>
        <v>426781.32</v>
      </c>
      <c r="I318" s="30"/>
      <c r="J318" s="38">
        <v>39006</v>
      </c>
      <c r="K318" s="47" t="s">
        <v>725</v>
      </c>
      <c r="L318" s="28" t="s">
        <v>608</v>
      </c>
      <c r="M318" s="30"/>
    </row>
    <row r="319" spans="1:13" ht="84.75" x14ac:dyDescent="0.25">
      <c r="A319">
        <v>258</v>
      </c>
      <c r="B319" s="50" t="s">
        <v>239</v>
      </c>
      <c r="C319" s="50" t="s">
        <v>402</v>
      </c>
      <c r="D319" s="30"/>
      <c r="E319" s="51" t="s">
        <v>403</v>
      </c>
      <c r="F319" s="30">
        <v>569269</v>
      </c>
      <c r="G319" s="30">
        <v>161292.25</v>
      </c>
      <c r="H319" s="35">
        <f t="shared" si="24"/>
        <v>407976.75</v>
      </c>
      <c r="I319" s="30"/>
      <c r="J319" s="38">
        <v>39006</v>
      </c>
      <c r="K319" s="47" t="s">
        <v>725</v>
      </c>
      <c r="L319" s="28" t="s">
        <v>608</v>
      </c>
      <c r="M319" s="30"/>
    </row>
    <row r="320" spans="1:13" ht="84.75" x14ac:dyDescent="0.25">
      <c r="A320">
        <v>259</v>
      </c>
      <c r="B320" s="50" t="s">
        <v>239</v>
      </c>
      <c r="C320" s="50" t="s">
        <v>404</v>
      </c>
      <c r="D320" s="30"/>
      <c r="E320" s="51" t="s">
        <v>405</v>
      </c>
      <c r="F320" s="30">
        <v>985256</v>
      </c>
      <c r="G320" s="30">
        <v>279186.28000000003</v>
      </c>
      <c r="H320" s="35">
        <f t="shared" si="24"/>
        <v>706069.72</v>
      </c>
      <c r="I320" s="30"/>
      <c r="J320" s="38">
        <v>39006</v>
      </c>
      <c r="K320" s="47" t="s">
        <v>725</v>
      </c>
      <c r="L320" s="28" t="s">
        <v>608</v>
      </c>
      <c r="M320" s="30"/>
    </row>
    <row r="321" spans="1:13" ht="84.75" x14ac:dyDescent="0.25">
      <c r="A321">
        <v>260</v>
      </c>
      <c r="B321" s="50" t="s">
        <v>239</v>
      </c>
      <c r="C321" s="50" t="s">
        <v>406</v>
      </c>
      <c r="D321" s="30"/>
      <c r="E321" s="51" t="s">
        <v>407</v>
      </c>
      <c r="F321" s="30">
        <v>578021</v>
      </c>
      <c r="G321" s="30">
        <v>163743.4</v>
      </c>
      <c r="H321" s="35">
        <f t="shared" si="24"/>
        <v>414277.6</v>
      </c>
      <c r="I321" s="30"/>
      <c r="J321" s="38">
        <v>39006</v>
      </c>
      <c r="K321" s="47" t="s">
        <v>725</v>
      </c>
      <c r="L321" s="28" t="s">
        <v>608</v>
      </c>
      <c r="M321" s="30"/>
    </row>
    <row r="322" spans="1:13" ht="48.75" x14ac:dyDescent="0.25">
      <c r="A322">
        <v>261</v>
      </c>
      <c r="B322" s="42" t="s">
        <v>191</v>
      </c>
      <c r="C322" s="42" t="s">
        <v>229</v>
      </c>
      <c r="D322" s="30"/>
      <c r="E322" s="51" t="s">
        <v>368</v>
      </c>
      <c r="F322" s="30">
        <v>804945.96</v>
      </c>
      <c r="G322" s="30">
        <v>0</v>
      </c>
      <c r="H322" s="35">
        <f t="shared" si="24"/>
        <v>804945.96</v>
      </c>
      <c r="I322" s="30"/>
      <c r="J322" s="36">
        <v>39010</v>
      </c>
      <c r="K322" s="24" t="s">
        <v>604</v>
      </c>
      <c r="L322" s="28" t="s">
        <v>608</v>
      </c>
      <c r="M322" s="30"/>
    </row>
    <row r="323" spans="1:13" ht="15.75" x14ac:dyDescent="0.25">
      <c r="A323" s="39"/>
      <c r="B323" s="511" t="s">
        <v>955</v>
      </c>
      <c r="C323" s="512"/>
      <c r="D323" s="512"/>
      <c r="E323" s="513"/>
      <c r="F323" s="217">
        <f>SUM(F287:F322)</f>
        <v>126839450.98999999</v>
      </c>
      <c r="G323" s="217">
        <f>SUM(G287:G322)</f>
        <v>2919742.9</v>
      </c>
      <c r="H323" s="217">
        <f t="shared" ref="H323" si="25">SUM(H287:H322)</f>
        <v>123919708.09</v>
      </c>
      <c r="I323" s="99"/>
      <c r="J323" s="99"/>
      <c r="K323" s="101"/>
      <c r="L323" s="96"/>
      <c r="M323" s="97"/>
    </row>
    <row r="324" spans="1:13" ht="18.75" x14ac:dyDescent="0.25">
      <c r="B324" s="514" t="s">
        <v>952</v>
      </c>
      <c r="C324" s="515"/>
      <c r="D324" s="515"/>
      <c r="E324" s="515"/>
      <c r="F324" s="515"/>
      <c r="G324" s="515"/>
      <c r="H324" s="515"/>
      <c r="I324" s="515"/>
      <c r="J324" s="515"/>
      <c r="K324" s="515"/>
      <c r="L324" s="515"/>
      <c r="M324" s="516"/>
    </row>
    <row r="325" spans="1:13" ht="48.75" x14ac:dyDescent="0.25">
      <c r="A325">
        <v>262</v>
      </c>
      <c r="B325" s="42" t="s">
        <v>191</v>
      </c>
      <c r="C325" s="42" t="s">
        <v>222</v>
      </c>
      <c r="D325" s="30"/>
      <c r="E325" s="51" t="s">
        <v>360</v>
      </c>
      <c r="F325" s="35">
        <v>663409.80000000005</v>
      </c>
      <c r="G325" s="35">
        <v>0</v>
      </c>
      <c r="H325" s="35">
        <f>F325-G325</f>
        <v>663409.80000000005</v>
      </c>
      <c r="I325" s="35"/>
      <c r="J325" s="36">
        <v>39010</v>
      </c>
      <c r="K325" s="24" t="s">
        <v>604</v>
      </c>
      <c r="L325" s="28" t="s">
        <v>608</v>
      </c>
      <c r="M325" s="30"/>
    </row>
    <row r="326" spans="1:13" ht="48.75" x14ac:dyDescent="0.25">
      <c r="A326">
        <v>263</v>
      </c>
      <c r="B326" s="42" t="s">
        <v>191</v>
      </c>
      <c r="C326" s="42" t="s">
        <v>230</v>
      </c>
      <c r="D326" s="30"/>
      <c r="E326" s="51" t="s">
        <v>369</v>
      </c>
      <c r="F326" s="30">
        <v>58970.400000000001</v>
      </c>
      <c r="G326" s="30">
        <v>0</v>
      </c>
      <c r="H326" s="35">
        <f>F326-G326</f>
        <v>58970.400000000001</v>
      </c>
      <c r="I326" s="30"/>
      <c r="J326" s="36">
        <v>39010</v>
      </c>
      <c r="K326" s="24" t="s">
        <v>604</v>
      </c>
      <c r="L326" s="28" t="s">
        <v>608</v>
      </c>
      <c r="M326" s="30"/>
    </row>
    <row r="327" spans="1:13" ht="15.75" x14ac:dyDescent="0.25">
      <c r="A327" s="39"/>
      <c r="B327" s="511" t="s">
        <v>955</v>
      </c>
      <c r="C327" s="512"/>
      <c r="D327" s="512"/>
      <c r="E327" s="513"/>
      <c r="F327" s="217">
        <f>SUM(F325:F326)</f>
        <v>722380.20000000007</v>
      </c>
      <c r="G327" s="217">
        <f>SUM(G325:G326)</f>
        <v>0</v>
      </c>
      <c r="H327" s="217">
        <f t="shared" ref="H327" si="26">SUM(H325:H326)</f>
        <v>722380.20000000007</v>
      </c>
      <c r="I327" s="99"/>
      <c r="J327" s="99"/>
      <c r="K327" s="101"/>
      <c r="L327" s="96"/>
      <c r="M327" s="97"/>
    </row>
    <row r="328" spans="1:13" ht="18.75" x14ac:dyDescent="0.25">
      <c r="B328" s="514" t="s">
        <v>953</v>
      </c>
      <c r="C328" s="515"/>
      <c r="D328" s="515"/>
      <c r="E328" s="515"/>
      <c r="F328" s="515"/>
      <c r="G328" s="515"/>
      <c r="H328" s="515"/>
      <c r="I328" s="515"/>
      <c r="J328" s="515"/>
      <c r="K328" s="515"/>
      <c r="L328" s="515"/>
      <c r="M328" s="516"/>
    </row>
    <row r="329" spans="1:13" ht="48.75" x14ac:dyDescent="0.25">
      <c r="A329">
        <v>264</v>
      </c>
      <c r="B329" s="42" t="s">
        <v>191</v>
      </c>
      <c r="C329" s="42" t="s">
        <v>223</v>
      </c>
      <c r="D329" s="30"/>
      <c r="E329" s="51" t="s">
        <v>362</v>
      </c>
      <c r="F329" s="30">
        <v>368559</v>
      </c>
      <c r="G329" s="30">
        <v>0</v>
      </c>
      <c r="H329" s="30">
        <f>F329-G329</f>
        <v>368559</v>
      </c>
      <c r="I329" s="30"/>
      <c r="J329" s="36">
        <v>39010</v>
      </c>
      <c r="K329" s="24" t="s">
        <v>604</v>
      </c>
      <c r="L329" s="28" t="s">
        <v>608</v>
      </c>
      <c r="M329" s="30"/>
    </row>
    <row r="330" spans="1:13" ht="48.75" x14ac:dyDescent="0.25">
      <c r="A330">
        <v>265</v>
      </c>
      <c r="B330" s="42" t="s">
        <v>191</v>
      </c>
      <c r="C330" s="42" t="s">
        <v>361</v>
      </c>
      <c r="D330" s="30"/>
      <c r="E330" s="51" t="s">
        <v>335</v>
      </c>
      <c r="F330" s="35">
        <v>257991.3</v>
      </c>
      <c r="G330" s="35">
        <v>0</v>
      </c>
      <c r="H330" s="30">
        <f t="shared" ref="H330:H347" si="27">F330-G330</f>
        <v>257991.3</v>
      </c>
      <c r="I330" s="35"/>
      <c r="J330" s="36">
        <v>39010</v>
      </c>
      <c r="K330" s="24" t="s">
        <v>604</v>
      </c>
      <c r="L330" s="28" t="s">
        <v>608</v>
      </c>
      <c r="M330" s="30"/>
    </row>
    <row r="331" spans="1:13" ht="48.75" x14ac:dyDescent="0.25">
      <c r="A331">
        <v>266</v>
      </c>
      <c r="B331" s="42" t="s">
        <v>191</v>
      </c>
      <c r="C331" s="42" t="s">
        <v>231</v>
      </c>
      <c r="D331" s="30"/>
      <c r="E331" s="51" t="s">
        <v>370</v>
      </c>
      <c r="F331" s="30">
        <v>232192.27</v>
      </c>
      <c r="G331" s="30">
        <v>0</v>
      </c>
      <c r="H331" s="30">
        <f t="shared" si="27"/>
        <v>232192.27</v>
      </c>
      <c r="I331" s="30"/>
      <c r="J331" s="36">
        <v>39010</v>
      </c>
      <c r="K331" s="24" t="s">
        <v>604</v>
      </c>
      <c r="L331" s="28" t="s">
        <v>608</v>
      </c>
      <c r="M331" s="30"/>
    </row>
    <row r="332" spans="1:13" ht="48.75" x14ac:dyDescent="0.25">
      <c r="A332">
        <v>267</v>
      </c>
      <c r="B332" s="42" t="s">
        <v>191</v>
      </c>
      <c r="C332" s="42" t="s">
        <v>537</v>
      </c>
      <c r="D332" s="30"/>
      <c r="E332" s="51" t="s">
        <v>371</v>
      </c>
      <c r="F332" s="30">
        <v>364973.57</v>
      </c>
      <c r="G332" s="30">
        <v>0</v>
      </c>
      <c r="H332" s="30">
        <f t="shared" si="27"/>
        <v>364973.57</v>
      </c>
      <c r="I332" s="30"/>
      <c r="J332" s="36">
        <v>39010</v>
      </c>
      <c r="K332" s="24" t="s">
        <v>604</v>
      </c>
      <c r="L332" s="28" t="s">
        <v>608</v>
      </c>
      <c r="M332" s="30"/>
    </row>
    <row r="333" spans="1:13" ht="84.75" x14ac:dyDescent="0.25">
      <c r="A333">
        <v>268</v>
      </c>
      <c r="B333" s="50" t="s">
        <v>239</v>
      </c>
      <c r="C333" s="50" t="s">
        <v>408</v>
      </c>
      <c r="D333" s="30"/>
      <c r="E333" s="51" t="s">
        <v>409</v>
      </c>
      <c r="F333" s="30">
        <v>2101880</v>
      </c>
      <c r="G333" s="30">
        <v>595532.43999999994</v>
      </c>
      <c r="H333" s="30">
        <f t="shared" si="27"/>
        <v>1506347.56</v>
      </c>
      <c r="I333" s="30"/>
      <c r="J333" s="38">
        <v>39006</v>
      </c>
      <c r="K333" s="47" t="s">
        <v>725</v>
      </c>
      <c r="L333" s="28" t="s">
        <v>608</v>
      </c>
      <c r="M333" s="30"/>
    </row>
    <row r="334" spans="1:13" ht="84.75" x14ac:dyDescent="0.25">
      <c r="A334">
        <v>269</v>
      </c>
      <c r="B334" s="50" t="s">
        <v>239</v>
      </c>
      <c r="C334" s="50" t="s">
        <v>410</v>
      </c>
      <c r="D334" s="30"/>
      <c r="E334" s="51" t="s">
        <v>411</v>
      </c>
      <c r="F334" s="30">
        <v>656838</v>
      </c>
      <c r="G334" s="30">
        <v>186104.44</v>
      </c>
      <c r="H334" s="30">
        <f t="shared" si="27"/>
        <v>470733.56</v>
      </c>
      <c r="I334" s="30"/>
      <c r="J334" s="38">
        <v>39006</v>
      </c>
      <c r="K334" s="47" t="s">
        <v>725</v>
      </c>
      <c r="L334" s="28" t="s">
        <v>608</v>
      </c>
      <c r="M334" s="30"/>
    </row>
    <row r="335" spans="1:13" ht="84.75" x14ac:dyDescent="0.25">
      <c r="A335">
        <v>270</v>
      </c>
      <c r="B335" s="50" t="s">
        <v>239</v>
      </c>
      <c r="C335" s="50" t="s">
        <v>412</v>
      </c>
      <c r="D335" s="30"/>
      <c r="E335" s="51" t="s">
        <v>413</v>
      </c>
      <c r="F335" s="30">
        <v>875783</v>
      </c>
      <c r="G335" s="30">
        <v>245138.24</v>
      </c>
      <c r="H335" s="30">
        <f t="shared" si="27"/>
        <v>630644.76</v>
      </c>
      <c r="I335" s="30"/>
      <c r="J335" s="38">
        <v>39006</v>
      </c>
      <c r="K335" s="47" t="s">
        <v>725</v>
      </c>
      <c r="L335" s="28" t="s">
        <v>608</v>
      </c>
      <c r="M335" s="30"/>
    </row>
    <row r="336" spans="1:13" ht="84.75" x14ac:dyDescent="0.25">
      <c r="A336">
        <v>271</v>
      </c>
      <c r="B336" s="50" t="s">
        <v>239</v>
      </c>
      <c r="C336" s="50" t="s">
        <v>414</v>
      </c>
      <c r="D336" s="30"/>
      <c r="E336" s="51" t="s">
        <v>415</v>
      </c>
      <c r="F336" s="30">
        <v>481682</v>
      </c>
      <c r="G336" s="30">
        <v>139475.88</v>
      </c>
      <c r="H336" s="30">
        <f t="shared" si="27"/>
        <v>342206.12</v>
      </c>
      <c r="I336" s="30"/>
      <c r="J336" s="38">
        <v>39006</v>
      </c>
      <c r="K336" s="47" t="s">
        <v>725</v>
      </c>
      <c r="L336" s="28" t="s">
        <v>608</v>
      </c>
      <c r="M336" s="30"/>
    </row>
    <row r="337" spans="1:13" ht="84.75" x14ac:dyDescent="0.25">
      <c r="A337">
        <v>272</v>
      </c>
      <c r="B337" s="50" t="s">
        <v>239</v>
      </c>
      <c r="C337" s="30" t="s">
        <v>416</v>
      </c>
      <c r="D337" s="30"/>
      <c r="E337" s="51" t="s">
        <v>417</v>
      </c>
      <c r="F337" s="30">
        <v>1488832</v>
      </c>
      <c r="G337" s="30">
        <v>421835.94999999995</v>
      </c>
      <c r="H337" s="30">
        <f t="shared" si="27"/>
        <v>1066996.05</v>
      </c>
      <c r="I337" s="30"/>
      <c r="J337" s="38">
        <v>39006</v>
      </c>
      <c r="K337" s="47" t="s">
        <v>725</v>
      </c>
      <c r="L337" s="28" t="s">
        <v>608</v>
      </c>
      <c r="M337" s="30"/>
    </row>
    <row r="338" spans="1:13" ht="84.75" x14ac:dyDescent="0.25">
      <c r="A338">
        <v>273</v>
      </c>
      <c r="B338" s="50" t="s">
        <v>239</v>
      </c>
      <c r="C338" s="30" t="s">
        <v>418</v>
      </c>
      <c r="D338" s="30"/>
      <c r="E338" s="51" t="s">
        <v>413</v>
      </c>
      <c r="F338" s="30">
        <v>875783</v>
      </c>
      <c r="G338" s="30">
        <v>248138.8</v>
      </c>
      <c r="H338" s="30">
        <f t="shared" si="27"/>
        <v>627644.19999999995</v>
      </c>
      <c r="I338" s="30"/>
      <c r="J338" s="38">
        <v>39006</v>
      </c>
      <c r="K338" s="47" t="s">
        <v>725</v>
      </c>
      <c r="L338" s="28" t="s">
        <v>608</v>
      </c>
      <c r="M338" s="30"/>
    </row>
    <row r="339" spans="1:13" ht="48.75" x14ac:dyDescent="0.25">
      <c r="A339">
        <v>274</v>
      </c>
      <c r="B339" s="42" t="s">
        <v>191</v>
      </c>
      <c r="C339" s="42" t="s">
        <v>270</v>
      </c>
      <c r="D339" s="30"/>
      <c r="E339" s="51" t="s">
        <v>372</v>
      </c>
      <c r="F339" s="30">
        <v>77397.429999999993</v>
      </c>
      <c r="G339" s="30">
        <v>0</v>
      </c>
      <c r="H339" s="30">
        <f t="shared" si="27"/>
        <v>77397.429999999993</v>
      </c>
      <c r="I339" s="30"/>
      <c r="J339" s="36">
        <v>39010</v>
      </c>
      <c r="K339" s="24" t="s">
        <v>604</v>
      </c>
      <c r="L339" s="28" t="s">
        <v>608</v>
      </c>
      <c r="M339" s="30"/>
    </row>
    <row r="340" spans="1:13" ht="84.75" x14ac:dyDescent="0.25">
      <c r="A340">
        <v>275</v>
      </c>
      <c r="B340" s="50" t="s">
        <v>239</v>
      </c>
      <c r="C340" s="30" t="s">
        <v>419</v>
      </c>
      <c r="D340" s="30"/>
      <c r="E340" s="51" t="s">
        <v>420</v>
      </c>
      <c r="F340" s="30">
        <v>2014302</v>
      </c>
      <c r="G340" s="30">
        <v>570721.23</v>
      </c>
      <c r="H340" s="30">
        <f t="shared" si="27"/>
        <v>1443580.77</v>
      </c>
      <c r="I340" s="30"/>
      <c r="J340" s="38">
        <v>39006</v>
      </c>
      <c r="K340" s="47" t="s">
        <v>725</v>
      </c>
      <c r="L340" s="28" t="s">
        <v>608</v>
      </c>
      <c r="M340" s="30"/>
    </row>
    <row r="341" spans="1:13" ht="84.75" x14ac:dyDescent="0.25">
      <c r="A341">
        <v>276</v>
      </c>
      <c r="B341" s="50" t="s">
        <v>239</v>
      </c>
      <c r="C341" s="30" t="s">
        <v>421</v>
      </c>
      <c r="D341" s="30"/>
      <c r="E341" s="51" t="s">
        <v>413</v>
      </c>
      <c r="F341" s="30">
        <v>875783</v>
      </c>
      <c r="G341" s="30">
        <v>248138.80000000005</v>
      </c>
      <c r="H341" s="30">
        <f t="shared" si="27"/>
        <v>627644.19999999995</v>
      </c>
      <c r="I341" s="30"/>
      <c r="J341" s="38">
        <v>39006</v>
      </c>
      <c r="K341" s="47" t="s">
        <v>725</v>
      </c>
      <c r="L341" s="28" t="s">
        <v>608</v>
      </c>
      <c r="M341" s="30"/>
    </row>
    <row r="342" spans="1:13" ht="84.75" x14ac:dyDescent="0.25">
      <c r="A342">
        <v>277</v>
      </c>
      <c r="B342" s="50" t="s">
        <v>239</v>
      </c>
      <c r="C342" s="30" t="s">
        <v>422</v>
      </c>
      <c r="D342" s="30"/>
      <c r="E342" s="51" t="s">
        <v>423</v>
      </c>
      <c r="F342" s="30">
        <v>744416</v>
      </c>
      <c r="G342" s="30">
        <v>210916.54000000004</v>
      </c>
      <c r="H342" s="30">
        <f t="shared" si="27"/>
        <v>533499.46</v>
      </c>
      <c r="I342" s="30"/>
      <c r="J342" s="38">
        <v>39006</v>
      </c>
      <c r="K342" s="47" t="s">
        <v>725</v>
      </c>
      <c r="L342" s="28" t="s">
        <v>608</v>
      </c>
      <c r="M342" s="30"/>
    </row>
    <row r="343" spans="1:13" ht="84.75" x14ac:dyDescent="0.25">
      <c r="A343">
        <v>278</v>
      </c>
      <c r="B343" s="50" t="s">
        <v>239</v>
      </c>
      <c r="C343" s="30" t="s">
        <v>424</v>
      </c>
      <c r="D343" s="30"/>
      <c r="E343" s="51" t="s">
        <v>425</v>
      </c>
      <c r="F343" s="30">
        <v>481682</v>
      </c>
      <c r="G343" s="30">
        <v>136503.65999999997</v>
      </c>
      <c r="H343" s="30">
        <f t="shared" si="27"/>
        <v>345178.34</v>
      </c>
      <c r="I343" s="30"/>
      <c r="J343" s="38">
        <v>39006</v>
      </c>
      <c r="K343" s="47" t="s">
        <v>725</v>
      </c>
      <c r="L343" s="28" t="s">
        <v>608</v>
      </c>
      <c r="M343" s="30"/>
    </row>
    <row r="344" spans="1:13" ht="84.75" x14ac:dyDescent="0.25">
      <c r="A344">
        <v>279</v>
      </c>
      <c r="B344" s="50" t="s">
        <v>239</v>
      </c>
      <c r="C344" s="30" t="s">
        <v>426</v>
      </c>
      <c r="D344" s="30"/>
      <c r="E344" s="51" t="s">
        <v>425</v>
      </c>
      <c r="F344" s="30">
        <v>481682</v>
      </c>
      <c r="G344" s="30">
        <v>136503.65999999997</v>
      </c>
      <c r="H344" s="30">
        <f t="shared" si="27"/>
        <v>345178.34</v>
      </c>
      <c r="I344" s="30"/>
      <c r="J344" s="38">
        <v>39006</v>
      </c>
      <c r="K344" s="47" t="s">
        <v>725</v>
      </c>
      <c r="L344" s="28" t="s">
        <v>608</v>
      </c>
      <c r="M344" s="30"/>
    </row>
    <row r="345" spans="1:13" ht="84.75" x14ac:dyDescent="0.25">
      <c r="A345">
        <v>280</v>
      </c>
      <c r="B345" s="50" t="s">
        <v>239</v>
      </c>
      <c r="C345" s="30" t="s">
        <v>427</v>
      </c>
      <c r="D345" s="30"/>
      <c r="E345" s="51" t="s">
        <v>425</v>
      </c>
      <c r="F345" s="30">
        <v>481682</v>
      </c>
      <c r="G345" s="30">
        <v>136503.65999999997</v>
      </c>
      <c r="H345" s="30">
        <f t="shared" si="27"/>
        <v>345178.34</v>
      </c>
      <c r="I345" s="30"/>
      <c r="J345" s="38">
        <v>39006</v>
      </c>
      <c r="K345" s="47" t="s">
        <v>725</v>
      </c>
      <c r="L345" s="28" t="s">
        <v>608</v>
      </c>
      <c r="M345" s="30"/>
    </row>
    <row r="346" spans="1:13" ht="84.75" x14ac:dyDescent="0.25">
      <c r="A346">
        <v>281</v>
      </c>
      <c r="B346" s="50" t="s">
        <v>239</v>
      </c>
      <c r="C346" s="30" t="s">
        <v>428</v>
      </c>
      <c r="D346" s="30"/>
      <c r="E346" s="51" t="s">
        <v>400</v>
      </c>
      <c r="F346" s="30">
        <v>700624</v>
      </c>
      <c r="G346" s="30">
        <v>198508.86</v>
      </c>
      <c r="H346" s="30">
        <f t="shared" si="27"/>
        <v>502115.14</v>
      </c>
      <c r="I346" s="30"/>
      <c r="J346" s="38">
        <v>39006</v>
      </c>
      <c r="K346" s="47" t="s">
        <v>725</v>
      </c>
      <c r="L346" s="28" t="s">
        <v>608</v>
      </c>
      <c r="M346" s="30"/>
    </row>
    <row r="347" spans="1:13" ht="192.75" x14ac:dyDescent="0.25">
      <c r="A347">
        <v>282</v>
      </c>
      <c r="B347" s="50" t="s">
        <v>239</v>
      </c>
      <c r="C347" s="30" t="s">
        <v>515</v>
      </c>
      <c r="D347" s="30" t="s">
        <v>1132</v>
      </c>
      <c r="E347" s="51" t="s">
        <v>718</v>
      </c>
      <c r="F347" s="30">
        <v>44836990</v>
      </c>
      <c r="G347" s="30">
        <v>0</v>
      </c>
      <c r="H347" s="30">
        <f t="shared" si="27"/>
        <v>44836990</v>
      </c>
      <c r="I347" s="30"/>
      <c r="J347" s="38">
        <v>41809</v>
      </c>
      <c r="K347" s="30" t="s">
        <v>724</v>
      </c>
      <c r="L347" s="28" t="s">
        <v>608</v>
      </c>
      <c r="M347" s="30"/>
    </row>
    <row r="348" spans="1:13" ht="15.75" x14ac:dyDescent="0.25">
      <c r="B348" s="511" t="s">
        <v>956</v>
      </c>
      <c r="C348" s="512"/>
      <c r="D348" s="512"/>
      <c r="E348" s="513"/>
      <c r="F348" s="217">
        <f>SUM(F329:F347)</f>
        <v>58399072.57</v>
      </c>
      <c r="G348" s="217">
        <f>SUM(G329:G347)</f>
        <v>3474022.1600000006</v>
      </c>
      <c r="H348" s="217">
        <f t="shared" ref="H348" si="28">SUM(H329:H347)</f>
        <v>54925050.409999996</v>
      </c>
      <c r="I348" s="99"/>
      <c r="J348" s="99"/>
      <c r="K348" s="101"/>
      <c r="L348" s="96"/>
      <c r="M348" s="97"/>
    </row>
    <row r="349" spans="1:13" ht="15.75" x14ac:dyDescent="0.25">
      <c r="A349" s="232"/>
      <c r="B349" s="511" t="s">
        <v>957</v>
      </c>
      <c r="C349" s="512"/>
      <c r="D349" s="512"/>
      <c r="E349" s="513"/>
      <c r="F349" s="217">
        <f>F285+F323+F348+F327</f>
        <v>190785341.16999999</v>
      </c>
      <c r="G349" s="217">
        <f>G348+G327+G323+G285</f>
        <v>6393765.0600000005</v>
      </c>
      <c r="H349" s="217">
        <f t="shared" ref="H349" si="29">H285+H323+H348+H327</f>
        <v>184391576.10999998</v>
      </c>
      <c r="I349" s="99"/>
      <c r="J349" s="99"/>
      <c r="K349" s="100"/>
      <c r="L349" s="96"/>
      <c r="M349" s="97"/>
    </row>
    <row r="350" spans="1:13" ht="18.75" x14ac:dyDescent="0.3">
      <c r="A350" s="39"/>
      <c r="B350" s="517" t="s">
        <v>271</v>
      </c>
      <c r="C350" s="518"/>
      <c r="D350" s="518"/>
      <c r="E350" s="518"/>
      <c r="F350" s="518"/>
      <c r="G350" s="518"/>
      <c r="H350" s="518"/>
      <c r="I350" s="518"/>
      <c r="J350" s="518"/>
      <c r="K350" s="518"/>
      <c r="L350" s="518"/>
      <c r="M350" s="519"/>
    </row>
    <row r="351" spans="1:13" ht="84.75" x14ac:dyDescent="0.25">
      <c r="A351">
        <v>283</v>
      </c>
      <c r="B351" s="35" t="s">
        <v>271</v>
      </c>
      <c r="C351" s="35" t="s">
        <v>429</v>
      </c>
      <c r="D351" s="30"/>
      <c r="E351" s="37" t="s">
        <v>430</v>
      </c>
      <c r="F351" s="35">
        <v>14566911.24</v>
      </c>
      <c r="G351" s="35">
        <v>14179200</v>
      </c>
      <c r="H351" s="35">
        <f>F351-G351</f>
        <v>387711.24000000022</v>
      </c>
      <c r="I351" s="35"/>
      <c r="J351" s="38">
        <v>41442</v>
      </c>
      <c r="K351" s="30" t="s">
        <v>679</v>
      </c>
      <c r="L351" s="28" t="s">
        <v>608</v>
      </c>
      <c r="M351" s="30"/>
    </row>
    <row r="352" spans="1:13" ht="60.75" x14ac:dyDescent="0.25">
      <c r="B352" s="35" t="s">
        <v>271</v>
      </c>
      <c r="C352" s="35" t="s">
        <v>431</v>
      </c>
      <c r="D352" s="30"/>
      <c r="E352" s="37" t="s">
        <v>432</v>
      </c>
      <c r="F352" s="35">
        <v>2025000</v>
      </c>
      <c r="G352" s="35">
        <v>2025000</v>
      </c>
      <c r="H352" s="35">
        <f t="shared" ref="H352:H410" si="30">F352-G352</f>
        <v>0</v>
      </c>
      <c r="I352" s="35"/>
      <c r="J352" s="38">
        <v>41442</v>
      </c>
      <c r="K352" s="30" t="s">
        <v>676</v>
      </c>
      <c r="L352" s="28" t="s">
        <v>608</v>
      </c>
      <c r="M352" s="30"/>
    </row>
    <row r="353" spans="2:13" ht="60.75" x14ac:dyDescent="0.25">
      <c r="B353" s="35" t="s">
        <v>271</v>
      </c>
      <c r="C353" s="35" t="s">
        <v>433</v>
      </c>
      <c r="D353" s="30"/>
      <c r="E353" s="37" t="s">
        <v>434</v>
      </c>
      <c r="F353" s="35">
        <v>25960800</v>
      </c>
      <c r="G353" s="35">
        <v>25960800</v>
      </c>
      <c r="H353" s="35">
        <f t="shared" si="30"/>
        <v>0</v>
      </c>
      <c r="I353" s="35"/>
      <c r="J353" s="38">
        <v>41442</v>
      </c>
      <c r="K353" s="30" t="s">
        <v>676</v>
      </c>
      <c r="L353" s="28" t="s">
        <v>608</v>
      </c>
      <c r="M353" s="30"/>
    </row>
    <row r="354" spans="2:13" ht="60.75" x14ac:dyDescent="0.25">
      <c r="B354" s="35" t="s">
        <v>271</v>
      </c>
      <c r="C354" s="35" t="s">
        <v>435</v>
      </c>
      <c r="D354" s="30"/>
      <c r="E354" s="37" t="s">
        <v>436</v>
      </c>
      <c r="F354" s="35">
        <v>4732057.5999999996</v>
      </c>
      <c r="G354" s="35">
        <v>4732057.5999999996</v>
      </c>
      <c r="H354" s="35">
        <f t="shared" si="30"/>
        <v>0</v>
      </c>
      <c r="I354" s="35"/>
      <c r="J354" s="38">
        <v>41442</v>
      </c>
      <c r="K354" s="30" t="s">
        <v>676</v>
      </c>
      <c r="L354" s="28" t="s">
        <v>608</v>
      </c>
      <c r="M354" s="30"/>
    </row>
    <row r="355" spans="2:13" ht="60.75" x14ac:dyDescent="0.25">
      <c r="B355" s="35" t="s">
        <v>271</v>
      </c>
      <c r="C355" s="35" t="s">
        <v>437</v>
      </c>
      <c r="D355" s="30"/>
      <c r="E355" s="37" t="s">
        <v>438</v>
      </c>
      <c r="F355" s="35">
        <v>16374000</v>
      </c>
      <c r="G355" s="35">
        <v>16374000</v>
      </c>
      <c r="H355" s="35">
        <f t="shared" si="30"/>
        <v>0</v>
      </c>
      <c r="I355" s="35"/>
      <c r="J355" s="38">
        <v>41442</v>
      </c>
      <c r="K355" s="30" t="s">
        <v>676</v>
      </c>
      <c r="L355" s="28" t="s">
        <v>608</v>
      </c>
      <c r="M355" s="30"/>
    </row>
    <row r="356" spans="2:13" ht="60.75" x14ac:dyDescent="0.25">
      <c r="B356" s="35" t="s">
        <v>271</v>
      </c>
      <c r="C356" s="35" t="s">
        <v>439</v>
      </c>
      <c r="D356" s="30"/>
      <c r="E356" s="37" t="s">
        <v>440</v>
      </c>
      <c r="F356" s="35">
        <v>14376602.189999999</v>
      </c>
      <c r="G356" s="35">
        <v>13982139.83</v>
      </c>
      <c r="H356" s="35">
        <f t="shared" si="30"/>
        <v>394462.3599999994</v>
      </c>
      <c r="I356" s="35"/>
      <c r="J356" s="38">
        <v>41442</v>
      </c>
      <c r="K356" s="30" t="s">
        <v>723</v>
      </c>
      <c r="L356" s="28" t="s">
        <v>608</v>
      </c>
      <c r="M356" s="30"/>
    </row>
    <row r="357" spans="2:13" ht="60.75" x14ac:dyDescent="0.25">
      <c r="B357" s="35" t="s">
        <v>271</v>
      </c>
      <c r="C357" s="35" t="s">
        <v>441</v>
      </c>
      <c r="D357" s="30"/>
      <c r="E357" s="37" t="s">
        <v>442</v>
      </c>
      <c r="F357" s="35">
        <v>2701000</v>
      </c>
      <c r="G357" s="35">
        <v>2701000</v>
      </c>
      <c r="H357" s="35">
        <f t="shared" si="30"/>
        <v>0</v>
      </c>
      <c r="I357" s="35"/>
      <c r="J357" s="38">
        <v>41442</v>
      </c>
      <c r="K357" s="30" t="s">
        <v>676</v>
      </c>
      <c r="L357" s="28" t="s">
        <v>608</v>
      </c>
      <c r="M357" s="30"/>
    </row>
    <row r="358" spans="2:13" ht="60.75" x14ac:dyDescent="0.25">
      <c r="B358" s="35" t="s">
        <v>271</v>
      </c>
      <c r="C358" s="35" t="s">
        <v>443</v>
      </c>
      <c r="D358" s="30"/>
      <c r="E358" s="37" t="s">
        <v>444</v>
      </c>
      <c r="F358" s="35">
        <v>13552500</v>
      </c>
      <c r="G358" s="35">
        <v>13552500</v>
      </c>
      <c r="H358" s="35">
        <f t="shared" si="30"/>
        <v>0</v>
      </c>
      <c r="I358" s="35"/>
      <c r="J358" s="38">
        <v>41442</v>
      </c>
      <c r="K358" s="30" t="s">
        <v>676</v>
      </c>
      <c r="L358" s="28" t="s">
        <v>608</v>
      </c>
      <c r="M358" s="30"/>
    </row>
    <row r="359" spans="2:13" ht="60.75" x14ac:dyDescent="0.25">
      <c r="B359" s="35" t="s">
        <v>271</v>
      </c>
      <c r="C359" s="35" t="s">
        <v>445</v>
      </c>
      <c r="D359" s="30"/>
      <c r="E359" s="37" t="s">
        <v>446</v>
      </c>
      <c r="F359" s="35">
        <v>6450000</v>
      </c>
      <c r="G359" s="35">
        <v>6450000</v>
      </c>
      <c r="H359" s="35">
        <f t="shared" si="30"/>
        <v>0</v>
      </c>
      <c r="I359" s="35"/>
      <c r="J359" s="38">
        <v>41442</v>
      </c>
      <c r="K359" s="30" t="s">
        <v>676</v>
      </c>
      <c r="L359" s="28" t="s">
        <v>608</v>
      </c>
      <c r="M359" s="30"/>
    </row>
    <row r="360" spans="2:13" ht="60.75" x14ac:dyDescent="0.25">
      <c r="B360" s="35" t="s">
        <v>271</v>
      </c>
      <c r="C360" s="35" t="s">
        <v>447</v>
      </c>
      <c r="D360" s="30"/>
      <c r="E360" s="37" t="s">
        <v>448</v>
      </c>
      <c r="F360" s="35">
        <v>1</v>
      </c>
      <c r="G360" s="35">
        <v>1</v>
      </c>
      <c r="H360" s="35">
        <f t="shared" si="30"/>
        <v>0</v>
      </c>
      <c r="I360" s="35"/>
      <c r="J360" s="38">
        <v>41442</v>
      </c>
      <c r="K360" s="30" t="s">
        <v>676</v>
      </c>
      <c r="L360" s="28" t="s">
        <v>608</v>
      </c>
      <c r="M360" s="30"/>
    </row>
    <row r="361" spans="2:13" ht="48.75" x14ac:dyDescent="0.25">
      <c r="B361" s="35" t="s">
        <v>271</v>
      </c>
      <c r="C361" s="35" t="s">
        <v>539</v>
      </c>
      <c r="D361" s="30"/>
      <c r="E361" s="37" t="s">
        <v>511</v>
      </c>
      <c r="F361" s="35">
        <v>396900.36</v>
      </c>
      <c r="G361" s="35">
        <v>0</v>
      </c>
      <c r="H361" s="35">
        <f t="shared" si="30"/>
        <v>396900.36</v>
      </c>
      <c r="I361" s="35"/>
      <c r="J361" s="38">
        <v>41631</v>
      </c>
      <c r="K361" s="30" t="s">
        <v>722</v>
      </c>
      <c r="L361" s="28" t="s">
        <v>608</v>
      </c>
      <c r="M361" s="30"/>
    </row>
    <row r="362" spans="2:13" ht="48.75" x14ac:dyDescent="0.25">
      <c r="B362" s="35" t="s">
        <v>271</v>
      </c>
      <c r="C362" s="35" t="s">
        <v>538</v>
      </c>
      <c r="D362" s="30"/>
      <c r="E362" s="37" t="s">
        <v>512</v>
      </c>
      <c r="F362" s="35">
        <v>7058.6</v>
      </c>
      <c r="G362" s="35">
        <v>7057.6</v>
      </c>
      <c r="H362" s="35">
        <f t="shared" si="30"/>
        <v>1</v>
      </c>
      <c r="I362" s="35"/>
      <c r="J362" s="38">
        <v>41890</v>
      </c>
      <c r="K362" s="30" t="s">
        <v>692</v>
      </c>
      <c r="L362" s="28" t="s">
        <v>608</v>
      </c>
      <c r="M362" s="30"/>
    </row>
    <row r="363" spans="2:13" ht="48.75" x14ac:dyDescent="0.25">
      <c r="B363" s="35" t="s">
        <v>556</v>
      </c>
      <c r="C363" s="35" t="s">
        <v>557</v>
      </c>
      <c r="D363" s="30"/>
      <c r="E363" s="37" t="s">
        <v>560</v>
      </c>
      <c r="F363" s="35">
        <v>1542644</v>
      </c>
      <c r="G363" s="35">
        <v>0</v>
      </c>
      <c r="H363" s="35">
        <f t="shared" si="30"/>
        <v>1542644</v>
      </c>
      <c r="I363" s="35"/>
      <c r="J363" s="38">
        <v>42368</v>
      </c>
      <c r="K363" s="30" t="s">
        <v>726</v>
      </c>
      <c r="L363" s="28" t="s">
        <v>608</v>
      </c>
      <c r="M363" s="30"/>
    </row>
    <row r="364" spans="2:13" ht="48.75" x14ac:dyDescent="0.25">
      <c r="B364" s="35" t="s">
        <v>556</v>
      </c>
      <c r="C364" s="35" t="s">
        <v>558</v>
      </c>
      <c r="D364" s="30"/>
      <c r="E364" s="37" t="s">
        <v>559</v>
      </c>
      <c r="F364" s="35">
        <v>1497149</v>
      </c>
      <c r="G364" s="35">
        <v>0</v>
      </c>
      <c r="H364" s="35">
        <f t="shared" si="30"/>
        <v>1497149</v>
      </c>
      <c r="I364" s="35"/>
      <c r="J364" s="38">
        <v>42368</v>
      </c>
      <c r="K364" s="30" t="s">
        <v>726</v>
      </c>
      <c r="L364" s="28" t="s">
        <v>608</v>
      </c>
      <c r="M364" s="30"/>
    </row>
    <row r="365" spans="2:13" ht="48.75" x14ac:dyDescent="0.25">
      <c r="B365" s="35" t="s">
        <v>556</v>
      </c>
      <c r="C365" s="35" t="s">
        <v>561</v>
      </c>
      <c r="D365" s="30"/>
      <c r="E365" s="37" t="s">
        <v>562</v>
      </c>
      <c r="F365" s="35">
        <v>1688253</v>
      </c>
      <c r="G365" s="35">
        <v>0</v>
      </c>
      <c r="H365" s="35">
        <f t="shared" si="30"/>
        <v>1688253</v>
      </c>
      <c r="I365" s="35"/>
      <c r="J365" s="38">
        <v>42368</v>
      </c>
      <c r="K365" s="30" t="s">
        <v>726</v>
      </c>
      <c r="L365" s="28" t="s">
        <v>608</v>
      </c>
      <c r="M365" s="30"/>
    </row>
    <row r="366" spans="2:13" ht="48.75" x14ac:dyDescent="0.25">
      <c r="B366" s="35" t="s">
        <v>556</v>
      </c>
      <c r="C366" s="35" t="s">
        <v>563</v>
      </c>
      <c r="D366" s="30"/>
      <c r="E366" s="37" t="s">
        <v>564</v>
      </c>
      <c r="F366" s="35">
        <v>1443385</v>
      </c>
      <c r="G366" s="35">
        <v>0</v>
      </c>
      <c r="H366" s="35">
        <f t="shared" si="30"/>
        <v>1443385</v>
      </c>
      <c r="I366" s="35"/>
      <c r="J366" s="38">
        <v>42368</v>
      </c>
      <c r="K366" s="30" t="s">
        <v>726</v>
      </c>
      <c r="L366" s="28" t="s">
        <v>608</v>
      </c>
      <c r="M366" s="30"/>
    </row>
    <row r="367" spans="2:13" ht="48.75" x14ac:dyDescent="0.25">
      <c r="B367" s="35" t="s">
        <v>556</v>
      </c>
      <c r="C367" s="35" t="s">
        <v>576</v>
      </c>
      <c r="D367" s="30"/>
      <c r="E367" s="37" t="s">
        <v>565</v>
      </c>
      <c r="F367" s="35">
        <v>242366.98</v>
      </c>
      <c r="G367" s="35">
        <v>0</v>
      </c>
      <c r="H367" s="35">
        <f t="shared" si="30"/>
        <v>242366.98</v>
      </c>
      <c r="I367" s="35"/>
      <c r="J367" s="38">
        <v>42368</v>
      </c>
      <c r="K367" s="30" t="s">
        <v>726</v>
      </c>
      <c r="L367" s="28" t="s">
        <v>608</v>
      </c>
      <c r="M367" s="30"/>
    </row>
    <row r="368" spans="2:13" ht="48.75" x14ac:dyDescent="0.25">
      <c r="B368" s="35" t="s">
        <v>556</v>
      </c>
      <c r="C368" s="35" t="s">
        <v>566</v>
      </c>
      <c r="D368" s="30"/>
      <c r="E368" s="37" t="s">
        <v>567</v>
      </c>
      <c r="F368" s="35">
        <v>1317218</v>
      </c>
      <c r="G368" s="35">
        <v>0</v>
      </c>
      <c r="H368" s="35">
        <f t="shared" si="30"/>
        <v>1317218</v>
      </c>
      <c r="I368" s="35"/>
      <c r="J368" s="38">
        <v>42368</v>
      </c>
      <c r="K368" s="30" t="s">
        <v>726</v>
      </c>
      <c r="L368" s="28" t="s">
        <v>608</v>
      </c>
      <c r="M368" s="30"/>
    </row>
    <row r="369" spans="2:13" ht="48.75" x14ac:dyDescent="0.25">
      <c r="B369" s="35" t="s">
        <v>556</v>
      </c>
      <c r="C369" s="35" t="s">
        <v>568</v>
      </c>
      <c r="D369" s="30"/>
      <c r="E369" s="37" t="s">
        <v>569</v>
      </c>
      <c r="F369" s="35">
        <v>1277862</v>
      </c>
      <c r="G369" s="35">
        <v>0</v>
      </c>
      <c r="H369" s="35">
        <f t="shared" si="30"/>
        <v>1277862</v>
      </c>
      <c r="I369" s="35"/>
      <c r="J369" s="38">
        <v>42368</v>
      </c>
      <c r="K369" s="30" t="s">
        <v>726</v>
      </c>
      <c r="L369" s="28" t="s">
        <v>608</v>
      </c>
      <c r="M369" s="30"/>
    </row>
    <row r="370" spans="2:13" ht="48.75" x14ac:dyDescent="0.25">
      <c r="B370" s="35" t="s">
        <v>556</v>
      </c>
      <c r="C370" s="35" t="s">
        <v>570</v>
      </c>
      <c r="D370" s="30"/>
      <c r="E370" s="37" t="s">
        <v>571</v>
      </c>
      <c r="F370" s="35">
        <v>938748</v>
      </c>
      <c r="G370" s="35">
        <v>0</v>
      </c>
      <c r="H370" s="35">
        <f t="shared" si="30"/>
        <v>938748</v>
      </c>
      <c r="I370" s="35"/>
      <c r="J370" s="38">
        <v>42368</v>
      </c>
      <c r="K370" s="30" t="s">
        <v>726</v>
      </c>
      <c r="L370" s="28" t="s">
        <v>608</v>
      </c>
      <c r="M370" s="30"/>
    </row>
    <row r="371" spans="2:13" ht="48.75" x14ac:dyDescent="0.25">
      <c r="B371" s="35" t="s">
        <v>556</v>
      </c>
      <c r="C371" s="35" t="s">
        <v>572</v>
      </c>
      <c r="D371" s="30"/>
      <c r="E371" s="37" t="s">
        <v>573</v>
      </c>
      <c r="F371" s="35">
        <v>3215110</v>
      </c>
      <c r="G371" s="35">
        <v>0</v>
      </c>
      <c r="H371" s="35">
        <f t="shared" si="30"/>
        <v>3215110</v>
      </c>
      <c r="I371" s="35"/>
      <c r="J371" s="38">
        <v>42368</v>
      </c>
      <c r="K371" s="30" t="s">
        <v>726</v>
      </c>
      <c r="L371" s="28" t="s">
        <v>608</v>
      </c>
      <c r="M371" s="30"/>
    </row>
    <row r="372" spans="2:13" ht="48.75" x14ac:dyDescent="0.25">
      <c r="B372" s="35" t="s">
        <v>556</v>
      </c>
      <c r="C372" s="35" t="s">
        <v>574</v>
      </c>
      <c r="D372" s="30"/>
      <c r="E372" s="37" t="s">
        <v>575</v>
      </c>
      <c r="F372" s="35">
        <v>3355839</v>
      </c>
      <c r="G372" s="35">
        <v>0</v>
      </c>
      <c r="H372" s="35">
        <f t="shared" si="30"/>
        <v>3355839</v>
      </c>
      <c r="I372" s="35"/>
      <c r="J372" s="38">
        <v>42368</v>
      </c>
      <c r="K372" s="30" t="s">
        <v>726</v>
      </c>
      <c r="L372" s="28" t="s">
        <v>608</v>
      </c>
      <c r="M372" s="30"/>
    </row>
    <row r="373" spans="2:13" ht="48.75" x14ac:dyDescent="0.25">
      <c r="B373" s="35" t="s">
        <v>556</v>
      </c>
      <c r="C373" s="35" t="s">
        <v>580</v>
      </c>
      <c r="D373" s="30"/>
      <c r="E373" s="37" t="s">
        <v>577</v>
      </c>
      <c r="F373" s="35">
        <v>1897491.51</v>
      </c>
      <c r="G373" s="35">
        <v>0</v>
      </c>
      <c r="H373" s="35">
        <f t="shared" si="30"/>
        <v>1897491.51</v>
      </c>
      <c r="I373" s="35"/>
      <c r="J373" s="38">
        <v>42368</v>
      </c>
      <c r="K373" s="30" t="s">
        <v>726</v>
      </c>
      <c r="L373" s="28" t="s">
        <v>608</v>
      </c>
      <c r="M373" s="30"/>
    </row>
    <row r="374" spans="2:13" ht="48.75" x14ac:dyDescent="0.25">
      <c r="B374" s="35" t="s">
        <v>556</v>
      </c>
      <c r="C374" s="35" t="s">
        <v>578</v>
      </c>
      <c r="D374" s="30"/>
      <c r="E374" s="37" t="s">
        <v>579</v>
      </c>
      <c r="F374" s="35">
        <v>2095401</v>
      </c>
      <c r="G374" s="35">
        <v>0</v>
      </c>
      <c r="H374" s="35">
        <f t="shared" si="30"/>
        <v>2095401</v>
      </c>
      <c r="I374" s="35"/>
      <c r="J374" s="38">
        <v>42368</v>
      </c>
      <c r="K374" s="30" t="s">
        <v>726</v>
      </c>
      <c r="L374" s="28" t="s">
        <v>608</v>
      </c>
      <c r="M374" s="30"/>
    </row>
    <row r="375" spans="2:13" ht="48.75" x14ac:dyDescent="0.25">
      <c r="B375" s="35" t="s">
        <v>556</v>
      </c>
      <c r="C375" s="35" t="s">
        <v>581</v>
      </c>
      <c r="D375" s="30"/>
      <c r="E375" s="37" t="s">
        <v>582</v>
      </c>
      <c r="F375" s="35">
        <v>353585</v>
      </c>
      <c r="G375" s="35">
        <v>0</v>
      </c>
      <c r="H375" s="35">
        <f t="shared" si="30"/>
        <v>353585</v>
      </c>
      <c r="I375" s="35"/>
      <c r="J375" s="38">
        <v>42368</v>
      </c>
      <c r="K375" s="30" t="s">
        <v>726</v>
      </c>
      <c r="L375" s="28" t="s">
        <v>608</v>
      </c>
      <c r="M375" s="30"/>
    </row>
    <row r="376" spans="2:13" ht="48.75" x14ac:dyDescent="0.25">
      <c r="B376" s="35" t="s">
        <v>556</v>
      </c>
      <c r="C376" s="35" t="s">
        <v>584</v>
      </c>
      <c r="D376" s="30"/>
      <c r="E376" s="37" t="s">
        <v>583</v>
      </c>
      <c r="F376" s="35">
        <v>4091260</v>
      </c>
      <c r="G376" s="35">
        <v>0</v>
      </c>
      <c r="H376" s="35">
        <f t="shared" si="30"/>
        <v>4091260</v>
      </c>
      <c r="I376" s="35"/>
      <c r="J376" s="38">
        <v>42368</v>
      </c>
      <c r="K376" s="30" t="s">
        <v>726</v>
      </c>
      <c r="L376" s="28" t="s">
        <v>608</v>
      </c>
      <c r="M376" s="30"/>
    </row>
    <row r="377" spans="2:13" ht="72.75" x14ac:dyDescent="0.25">
      <c r="B377" s="35" t="s">
        <v>271</v>
      </c>
      <c r="C377" s="35" t="s">
        <v>449</v>
      </c>
      <c r="D377" s="30"/>
      <c r="E377" s="37" t="s">
        <v>450</v>
      </c>
      <c r="F377" s="35">
        <v>578616</v>
      </c>
      <c r="G377" s="35">
        <v>578616</v>
      </c>
      <c r="H377" s="35">
        <f t="shared" si="30"/>
        <v>0</v>
      </c>
      <c r="I377" s="35"/>
      <c r="J377" s="38">
        <v>41442</v>
      </c>
      <c r="K377" s="30" t="s">
        <v>689</v>
      </c>
      <c r="L377" s="28" t="s">
        <v>608</v>
      </c>
      <c r="M377" s="30"/>
    </row>
    <row r="378" spans="2:13" ht="72.75" x14ac:dyDescent="0.25">
      <c r="B378" s="35" t="s">
        <v>271</v>
      </c>
      <c r="C378" s="35" t="s">
        <v>451</v>
      </c>
      <c r="D378" s="30"/>
      <c r="E378" s="37" t="s">
        <v>452</v>
      </c>
      <c r="F378" s="35">
        <v>7859534</v>
      </c>
      <c r="G378" s="35">
        <v>7859534</v>
      </c>
      <c r="H378" s="35">
        <f t="shared" si="30"/>
        <v>0</v>
      </c>
      <c r="I378" s="35"/>
      <c r="J378" s="38">
        <v>41442</v>
      </c>
      <c r="K378" s="30" t="s">
        <v>689</v>
      </c>
      <c r="L378" s="28" t="s">
        <v>608</v>
      </c>
      <c r="M378" s="30"/>
    </row>
    <row r="379" spans="2:13" ht="60.75" x14ac:dyDescent="0.25">
      <c r="B379" s="35" t="s">
        <v>271</v>
      </c>
      <c r="C379" s="35" t="s">
        <v>454</v>
      </c>
      <c r="D379" s="30"/>
      <c r="E379" s="37" t="s">
        <v>453</v>
      </c>
      <c r="F379" s="35">
        <v>1850000</v>
      </c>
      <c r="G379" s="35">
        <v>1850000</v>
      </c>
      <c r="H379" s="35">
        <f t="shared" si="30"/>
        <v>0</v>
      </c>
      <c r="I379" s="35"/>
      <c r="J379" s="38">
        <v>41442</v>
      </c>
      <c r="K379" s="30" t="s">
        <v>676</v>
      </c>
      <c r="L379" s="28" t="s">
        <v>608</v>
      </c>
      <c r="M379" s="30"/>
    </row>
    <row r="380" spans="2:13" ht="60.75" x14ac:dyDescent="0.25">
      <c r="B380" s="35" t="s">
        <v>271</v>
      </c>
      <c r="C380" s="35" t="s">
        <v>455</v>
      </c>
      <c r="D380" s="30"/>
      <c r="E380" s="37" t="s">
        <v>456</v>
      </c>
      <c r="F380" s="35">
        <v>17456000</v>
      </c>
      <c r="G380" s="35">
        <v>17456000</v>
      </c>
      <c r="H380" s="35">
        <f t="shared" si="30"/>
        <v>0</v>
      </c>
      <c r="I380" s="35"/>
      <c r="J380" s="38">
        <v>41442</v>
      </c>
      <c r="K380" s="30" t="s">
        <v>676</v>
      </c>
      <c r="L380" s="28" t="s">
        <v>608</v>
      </c>
      <c r="M380" s="30"/>
    </row>
    <row r="381" spans="2:13" ht="60.75" x14ac:dyDescent="0.25">
      <c r="B381" s="35" t="s">
        <v>271</v>
      </c>
      <c r="C381" s="35" t="s">
        <v>457</v>
      </c>
      <c r="D381" s="30"/>
      <c r="E381" s="37" t="s">
        <v>458</v>
      </c>
      <c r="F381" s="35">
        <v>5350000</v>
      </c>
      <c r="G381" s="35">
        <v>5350000</v>
      </c>
      <c r="H381" s="35">
        <f t="shared" si="30"/>
        <v>0</v>
      </c>
      <c r="I381" s="35"/>
      <c r="J381" s="38">
        <v>41442</v>
      </c>
      <c r="K381" s="30" t="s">
        <v>676</v>
      </c>
      <c r="L381" s="28" t="s">
        <v>608</v>
      </c>
      <c r="M381" s="30"/>
    </row>
    <row r="382" spans="2:13" ht="60.75" x14ac:dyDescent="0.25">
      <c r="B382" s="35" t="s">
        <v>271</v>
      </c>
      <c r="C382" s="35" t="s">
        <v>459</v>
      </c>
      <c r="D382" s="30"/>
      <c r="E382" s="37" t="s">
        <v>460</v>
      </c>
      <c r="F382" s="35">
        <v>8613500</v>
      </c>
      <c r="G382" s="35">
        <v>8613500</v>
      </c>
      <c r="H382" s="35">
        <f t="shared" si="30"/>
        <v>0</v>
      </c>
      <c r="I382" s="35"/>
      <c r="J382" s="38">
        <v>41442</v>
      </c>
      <c r="K382" s="30" t="s">
        <v>676</v>
      </c>
      <c r="L382" s="28" t="s">
        <v>608</v>
      </c>
      <c r="M382" s="30"/>
    </row>
    <row r="383" spans="2:13" ht="60.75" x14ac:dyDescent="0.25">
      <c r="B383" s="35" t="s">
        <v>271</v>
      </c>
      <c r="C383" s="35" t="s">
        <v>272</v>
      </c>
      <c r="D383" s="30"/>
      <c r="E383" s="37" t="s">
        <v>461</v>
      </c>
      <c r="F383" s="35">
        <v>6152000</v>
      </c>
      <c r="G383" s="35">
        <v>6152000</v>
      </c>
      <c r="H383" s="35">
        <f t="shared" si="30"/>
        <v>0</v>
      </c>
      <c r="I383" s="35"/>
      <c r="J383" s="38">
        <v>41442</v>
      </c>
      <c r="K383" s="30" t="s">
        <v>676</v>
      </c>
      <c r="L383" s="28" t="s">
        <v>608</v>
      </c>
      <c r="M383" s="30"/>
    </row>
    <row r="384" spans="2:13" ht="60.75" x14ac:dyDescent="0.25">
      <c r="B384" s="35" t="s">
        <v>271</v>
      </c>
      <c r="C384" s="35" t="s">
        <v>462</v>
      </c>
      <c r="D384" s="30"/>
      <c r="E384" s="37" t="s">
        <v>463</v>
      </c>
      <c r="F384" s="35">
        <v>2140000</v>
      </c>
      <c r="G384" s="35">
        <v>2140000</v>
      </c>
      <c r="H384" s="35">
        <f t="shared" si="30"/>
        <v>0</v>
      </c>
      <c r="I384" s="35"/>
      <c r="J384" s="38">
        <v>41442</v>
      </c>
      <c r="K384" s="30" t="s">
        <v>676</v>
      </c>
      <c r="L384" s="28" t="s">
        <v>608</v>
      </c>
      <c r="M384" s="30"/>
    </row>
    <row r="385" spans="2:13" ht="60.75" x14ac:dyDescent="0.25">
      <c r="B385" s="35" t="s">
        <v>271</v>
      </c>
      <c r="C385" s="35" t="s">
        <v>464</v>
      </c>
      <c r="D385" s="30"/>
      <c r="E385" s="37" t="s">
        <v>465</v>
      </c>
      <c r="F385" s="35">
        <v>14198000</v>
      </c>
      <c r="G385" s="35">
        <v>14198000</v>
      </c>
      <c r="H385" s="35">
        <f t="shared" si="30"/>
        <v>0</v>
      </c>
      <c r="I385" s="35"/>
      <c r="J385" s="38">
        <v>41442</v>
      </c>
      <c r="K385" s="30" t="s">
        <v>676</v>
      </c>
      <c r="L385" s="28" t="s">
        <v>608</v>
      </c>
      <c r="M385" s="30"/>
    </row>
    <row r="386" spans="2:13" ht="60.75" x14ac:dyDescent="0.25">
      <c r="B386" s="35" t="s">
        <v>271</v>
      </c>
      <c r="C386" s="35" t="s">
        <v>466</v>
      </c>
      <c r="D386" s="30"/>
      <c r="E386" s="37" t="s">
        <v>467</v>
      </c>
      <c r="F386" s="35">
        <v>14445000</v>
      </c>
      <c r="G386" s="35">
        <v>14445000</v>
      </c>
      <c r="H386" s="35">
        <f t="shared" si="30"/>
        <v>0</v>
      </c>
      <c r="I386" s="35"/>
      <c r="J386" s="38">
        <v>41442</v>
      </c>
      <c r="K386" s="30" t="s">
        <v>676</v>
      </c>
      <c r="L386" s="28" t="s">
        <v>608</v>
      </c>
      <c r="M386" s="30"/>
    </row>
    <row r="387" spans="2:13" ht="60.75" x14ac:dyDescent="0.25">
      <c r="B387" s="35" t="s">
        <v>271</v>
      </c>
      <c r="C387" s="35" t="s">
        <v>275</v>
      </c>
      <c r="D387" s="30"/>
      <c r="E387" s="37" t="s">
        <v>468</v>
      </c>
      <c r="F387" s="35">
        <v>7597000</v>
      </c>
      <c r="G387" s="35">
        <v>7597000</v>
      </c>
      <c r="H387" s="35">
        <f t="shared" si="30"/>
        <v>0</v>
      </c>
      <c r="I387" s="35"/>
      <c r="J387" s="38">
        <v>41442</v>
      </c>
      <c r="K387" s="30" t="s">
        <v>676</v>
      </c>
      <c r="L387" s="28" t="s">
        <v>608</v>
      </c>
      <c r="M387" s="30"/>
    </row>
    <row r="388" spans="2:13" ht="60.75" x14ac:dyDescent="0.25">
      <c r="B388" s="35" t="s">
        <v>271</v>
      </c>
      <c r="C388" s="35" t="s">
        <v>469</v>
      </c>
      <c r="D388" s="35"/>
      <c r="E388" s="37" t="s">
        <v>470</v>
      </c>
      <c r="F388" s="35">
        <v>16073000</v>
      </c>
      <c r="G388" s="35">
        <v>16073000</v>
      </c>
      <c r="H388" s="35">
        <f t="shared" si="30"/>
        <v>0</v>
      </c>
      <c r="I388" s="35"/>
      <c r="J388" s="38">
        <v>41442</v>
      </c>
      <c r="K388" s="30" t="s">
        <v>676</v>
      </c>
      <c r="L388" s="28" t="s">
        <v>608</v>
      </c>
      <c r="M388" s="30"/>
    </row>
    <row r="389" spans="2:13" ht="60.75" x14ac:dyDescent="0.25">
      <c r="B389" s="35" t="s">
        <v>271</v>
      </c>
      <c r="C389" s="35" t="s">
        <v>471</v>
      </c>
      <c r="D389" s="30"/>
      <c r="E389" s="37" t="s">
        <v>472</v>
      </c>
      <c r="F389" s="35">
        <v>17120000</v>
      </c>
      <c r="G389" s="35">
        <v>17120000</v>
      </c>
      <c r="H389" s="35">
        <f t="shared" si="30"/>
        <v>0</v>
      </c>
      <c r="I389" s="35"/>
      <c r="J389" s="38">
        <v>41442</v>
      </c>
      <c r="K389" s="30" t="s">
        <v>676</v>
      </c>
      <c r="L389" s="28" t="s">
        <v>608</v>
      </c>
      <c r="M389" s="30"/>
    </row>
    <row r="390" spans="2:13" ht="60.75" x14ac:dyDescent="0.25">
      <c r="B390" s="35" t="s">
        <v>271</v>
      </c>
      <c r="C390" s="35" t="s">
        <v>473</v>
      </c>
      <c r="D390" s="30"/>
      <c r="E390" s="37" t="s">
        <v>474</v>
      </c>
      <c r="F390" s="35">
        <v>6580500</v>
      </c>
      <c r="G390" s="35">
        <v>6580500</v>
      </c>
      <c r="H390" s="35">
        <f t="shared" si="30"/>
        <v>0</v>
      </c>
      <c r="I390" s="35"/>
      <c r="J390" s="38">
        <v>41442</v>
      </c>
      <c r="K390" s="30" t="s">
        <v>676</v>
      </c>
      <c r="L390" s="28" t="s">
        <v>608</v>
      </c>
      <c r="M390" s="30"/>
    </row>
    <row r="391" spans="2:13" ht="60.75" x14ac:dyDescent="0.25">
      <c r="B391" s="35" t="s">
        <v>271</v>
      </c>
      <c r="C391" s="35" t="s">
        <v>475</v>
      </c>
      <c r="D391" s="30"/>
      <c r="E391" s="37" t="s">
        <v>476</v>
      </c>
      <c r="F391" s="35">
        <v>7490000</v>
      </c>
      <c r="G391" s="35">
        <v>7490000</v>
      </c>
      <c r="H391" s="35">
        <f t="shared" si="30"/>
        <v>0</v>
      </c>
      <c r="I391" s="35"/>
      <c r="J391" s="38">
        <v>41442</v>
      </c>
      <c r="K391" s="30" t="s">
        <v>676</v>
      </c>
      <c r="L391" s="28" t="s">
        <v>608</v>
      </c>
      <c r="M391" s="30"/>
    </row>
    <row r="392" spans="2:13" ht="60.75" x14ac:dyDescent="0.25">
      <c r="B392" s="35" t="s">
        <v>271</v>
      </c>
      <c r="C392" s="35" t="s">
        <v>477</v>
      </c>
      <c r="D392" s="30"/>
      <c r="E392" s="37" t="s">
        <v>478</v>
      </c>
      <c r="F392" s="35">
        <v>13107500</v>
      </c>
      <c r="G392" s="35">
        <v>13107500</v>
      </c>
      <c r="H392" s="35">
        <f t="shared" si="30"/>
        <v>0</v>
      </c>
      <c r="I392" s="35"/>
      <c r="J392" s="38">
        <v>41442</v>
      </c>
      <c r="K392" s="30" t="s">
        <v>676</v>
      </c>
      <c r="L392" s="28" t="s">
        <v>608</v>
      </c>
      <c r="M392" s="30"/>
    </row>
    <row r="393" spans="2:13" ht="60.75" x14ac:dyDescent="0.25">
      <c r="B393" s="35" t="s">
        <v>271</v>
      </c>
      <c r="C393" s="35" t="s">
        <v>479</v>
      </c>
      <c r="D393" s="30"/>
      <c r="E393" s="37" t="s">
        <v>480</v>
      </c>
      <c r="F393" s="35">
        <v>16424500</v>
      </c>
      <c r="G393" s="35">
        <v>16424500</v>
      </c>
      <c r="H393" s="35">
        <f t="shared" si="30"/>
        <v>0</v>
      </c>
      <c r="I393" s="35"/>
      <c r="J393" s="38">
        <v>41442</v>
      </c>
      <c r="K393" s="30" t="s">
        <v>676</v>
      </c>
      <c r="L393" s="28" t="s">
        <v>608</v>
      </c>
      <c r="M393" s="30"/>
    </row>
    <row r="394" spans="2:13" ht="60.75" x14ac:dyDescent="0.25">
      <c r="B394" s="35" t="s">
        <v>271</v>
      </c>
      <c r="C394" s="35" t="s">
        <v>481</v>
      </c>
      <c r="D394" s="30"/>
      <c r="E394" s="37" t="s">
        <v>482</v>
      </c>
      <c r="F394" s="35">
        <v>9095000</v>
      </c>
      <c r="G394" s="35">
        <v>9095000</v>
      </c>
      <c r="H394" s="35">
        <f t="shared" si="30"/>
        <v>0</v>
      </c>
      <c r="I394" s="35"/>
      <c r="J394" s="38">
        <v>41442</v>
      </c>
      <c r="K394" s="30" t="s">
        <v>676</v>
      </c>
      <c r="L394" s="28" t="s">
        <v>608</v>
      </c>
      <c r="M394" s="30"/>
    </row>
    <row r="395" spans="2:13" ht="60.75" x14ac:dyDescent="0.25">
      <c r="B395" s="35" t="s">
        <v>271</v>
      </c>
      <c r="C395" s="35" t="s">
        <v>483</v>
      </c>
      <c r="D395" s="30"/>
      <c r="E395" s="37" t="s">
        <v>436</v>
      </c>
      <c r="F395" s="35">
        <v>6366500</v>
      </c>
      <c r="G395" s="35">
        <v>6366500</v>
      </c>
      <c r="H395" s="35">
        <f t="shared" si="30"/>
        <v>0</v>
      </c>
      <c r="I395" s="35"/>
      <c r="J395" s="38">
        <v>41442</v>
      </c>
      <c r="K395" s="30" t="s">
        <v>676</v>
      </c>
      <c r="L395" s="28" t="s">
        <v>608</v>
      </c>
      <c r="M395" s="30"/>
    </row>
    <row r="396" spans="2:13" ht="72.75" x14ac:dyDescent="0.25">
      <c r="B396" s="35" t="s">
        <v>271</v>
      </c>
      <c r="C396" s="30" t="s">
        <v>484</v>
      </c>
      <c r="D396" s="30"/>
      <c r="E396" s="37" t="s">
        <v>485</v>
      </c>
      <c r="F396" s="35">
        <v>35256000</v>
      </c>
      <c r="G396" s="35">
        <v>35256000</v>
      </c>
      <c r="H396" s="35">
        <f t="shared" si="30"/>
        <v>0</v>
      </c>
      <c r="I396" s="35"/>
      <c r="J396" s="38">
        <v>41442</v>
      </c>
      <c r="K396" s="30" t="s">
        <v>676</v>
      </c>
      <c r="L396" s="28" t="s">
        <v>608</v>
      </c>
      <c r="M396" s="30"/>
    </row>
    <row r="397" spans="2:13" ht="60.75" x14ac:dyDescent="0.25">
      <c r="B397" s="35" t="s">
        <v>271</v>
      </c>
      <c r="C397" s="35" t="s">
        <v>486</v>
      </c>
      <c r="D397" s="35"/>
      <c r="E397" s="37" t="s">
        <v>487</v>
      </c>
      <c r="F397" s="35">
        <v>1926000</v>
      </c>
      <c r="G397" s="35">
        <v>1926000</v>
      </c>
      <c r="H397" s="35">
        <f t="shared" si="30"/>
        <v>0</v>
      </c>
      <c r="I397" s="35"/>
      <c r="J397" s="38">
        <v>41442</v>
      </c>
      <c r="K397" s="30" t="s">
        <v>676</v>
      </c>
      <c r="L397" s="28" t="s">
        <v>608</v>
      </c>
      <c r="M397" s="30"/>
    </row>
    <row r="398" spans="2:13" ht="60.75" x14ac:dyDescent="0.25">
      <c r="B398" s="35" t="s">
        <v>271</v>
      </c>
      <c r="C398" s="35" t="s">
        <v>488</v>
      </c>
      <c r="D398" s="35"/>
      <c r="E398" s="37" t="s">
        <v>489</v>
      </c>
      <c r="F398" s="35">
        <v>3070000</v>
      </c>
      <c r="G398" s="35">
        <v>3070000</v>
      </c>
      <c r="H398" s="35">
        <f t="shared" si="30"/>
        <v>0</v>
      </c>
      <c r="I398" s="35"/>
      <c r="J398" s="38">
        <v>41442</v>
      </c>
      <c r="K398" s="30" t="s">
        <v>676</v>
      </c>
      <c r="L398" s="28" t="s">
        <v>608</v>
      </c>
      <c r="M398" s="30"/>
    </row>
    <row r="399" spans="2:13" ht="60.75" x14ac:dyDescent="0.25">
      <c r="B399" s="35" t="s">
        <v>271</v>
      </c>
      <c r="C399" s="35" t="s">
        <v>490</v>
      </c>
      <c r="D399" s="35"/>
      <c r="E399" s="37" t="s">
        <v>491</v>
      </c>
      <c r="F399" s="35">
        <v>12305000</v>
      </c>
      <c r="G399" s="35">
        <v>12305000</v>
      </c>
      <c r="H399" s="35">
        <f t="shared" si="30"/>
        <v>0</v>
      </c>
      <c r="I399" s="35"/>
      <c r="J399" s="38">
        <v>41442</v>
      </c>
      <c r="K399" s="30" t="s">
        <v>676</v>
      </c>
      <c r="L399" s="28" t="s">
        <v>608</v>
      </c>
      <c r="M399" s="30"/>
    </row>
    <row r="400" spans="2:13" ht="60.75" x14ac:dyDescent="0.25">
      <c r="B400" s="35" t="s">
        <v>271</v>
      </c>
      <c r="C400" s="35" t="s">
        <v>492</v>
      </c>
      <c r="D400" s="35"/>
      <c r="E400" s="37" t="s">
        <v>493</v>
      </c>
      <c r="F400" s="35">
        <v>1480000</v>
      </c>
      <c r="G400" s="35">
        <v>1480000</v>
      </c>
      <c r="H400" s="35">
        <f t="shared" si="30"/>
        <v>0</v>
      </c>
      <c r="I400" s="35"/>
      <c r="J400" s="38">
        <v>41442</v>
      </c>
      <c r="K400" s="30" t="s">
        <v>676</v>
      </c>
      <c r="L400" s="28" t="s">
        <v>608</v>
      </c>
      <c r="M400" s="30"/>
    </row>
    <row r="401" spans="1:13" ht="60.75" x14ac:dyDescent="0.25">
      <c r="B401" s="35" t="s">
        <v>271</v>
      </c>
      <c r="C401" s="35" t="s">
        <v>494</v>
      </c>
      <c r="D401" s="35"/>
      <c r="E401" s="37" t="s">
        <v>495</v>
      </c>
      <c r="F401" s="35">
        <v>555000</v>
      </c>
      <c r="G401" s="35">
        <v>555000</v>
      </c>
      <c r="H401" s="35">
        <f t="shared" si="30"/>
        <v>0</v>
      </c>
      <c r="I401" s="35"/>
      <c r="J401" s="38">
        <v>41442</v>
      </c>
      <c r="K401" s="30" t="s">
        <v>676</v>
      </c>
      <c r="L401" s="28" t="s">
        <v>608</v>
      </c>
      <c r="M401" s="30"/>
    </row>
    <row r="402" spans="1:13" ht="84.75" x14ac:dyDescent="0.25">
      <c r="B402" s="35" t="s">
        <v>271</v>
      </c>
      <c r="C402" s="35" t="s">
        <v>496</v>
      </c>
      <c r="D402" s="35"/>
      <c r="E402" s="37" t="s">
        <v>458</v>
      </c>
      <c r="F402" s="35">
        <v>1</v>
      </c>
      <c r="G402" s="35">
        <v>1</v>
      </c>
      <c r="H402" s="35">
        <f t="shared" si="30"/>
        <v>0</v>
      </c>
      <c r="I402" s="35"/>
      <c r="J402" s="38">
        <v>41442</v>
      </c>
      <c r="K402" s="30" t="s">
        <v>690</v>
      </c>
      <c r="L402" s="28" t="s">
        <v>608</v>
      </c>
      <c r="M402" s="30"/>
    </row>
    <row r="403" spans="1:13" ht="72" x14ac:dyDescent="0.25">
      <c r="B403" s="35" t="s">
        <v>271</v>
      </c>
      <c r="C403" s="35" t="s">
        <v>497</v>
      </c>
      <c r="D403" s="35"/>
      <c r="E403" s="37" t="s">
        <v>498</v>
      </c>
      <c r="F403" s="35">
        <v>1</v>
      </c>
      <c r="G403" s="35">
        <v>1</v>
      </c>
      <c r="H403" s="35">
        <f t="shared" si="30"/>
        <v>0</v>
      </c>
      <c r="I403" s="35"/>
      <c r="J403" s="38">
        <v>41442</v>
      </c>
      <c r="K403" s="30" t="s">
        <v>676</v>
      </c>
      <c r="L403" s="28" t="s">
        <v>608</v>
      </c>
      <c r="M403" s="30"/>
    </row>
    <row r="404" spans="1:13" ht="60.75" x14ac:dyDescent="0.25">
      <c r="B404" s="35" t="s">
        <v>271</v>
      </c>
      <c r="C404" s="35" t="s">
        <v>499</v>
      </c>
      <c r="D404" s="35"/>
      <c r="E404" s="37" t="s">
        <v>500</v>
      </c>
      <c r="F404" s="35">
        <v>1</v>
      </c>
      <c r="G404" s="35">
        <v>1</v>
      </c>
      <c r="H404" s="35">
        <f t="shared" si="30"/>
        <v>0</v>
      </c>
      <c r="I404" s="35"/>
      <c r="J404" s="38">
        <v>41442</v>
      </c>
      <c r="K404" s="30" t="s">
        <v>676</v>
      </c>
      <c r="L404" s="28" t="s">
        <v>608</v>
      </c>
      <c r="M404" s="30"/>
    </row>
    <row r="405" spans="1:13" ht="108" x14ac:dyDescent="0.25">
      <c r="B405" s="35" t="s">
        <v>271</v>
      </c>
      <c r="C405" s="40" t="s">
        <v>513</v>
      </c>
      <c r="D405" s="35"/>
      <c r="E405" s="37" t="s">
        <v>514</v>
      </c>
      <c r="F405" s="35">
        <v>3</v>
      </c>
      <c r="G405" s="35">
        <v>3</v>
      </c>
      <c r="H405" s="35">
        <f t="shared" si="30"/>
        <v>0</v>
      </c>
      <c r="I405" s="35"/>
      <c r="J405" s="36">
        <v>41806</v>
      </c>
      <c r="K405" s="30" t="s">
        <v>754</v>
      </c>
      <c r="L405" s="28" t="s">
        <v>608</v>
      </c>
      <c r="M405" s="30"/>
    </row>
    <row r="406" spans="1:13" ht="60.75" x14ac:dyDescent="0.25">
      <c r="B406" s="35" t="s">
        <v>271</v>
      </c>
      <c r="C406" s="35" t="s">
        <v>501</v>
      </c>
      <c r="D406" s="35"/>
      <c r="E406" s="37" t="s">
        <v>502</v>
      </c>
      <c r="F406" s="35">
        <v>12242144</v>
      </c>
      <c r="G406" s="35">
        <v>12242144</v>
      </c>
      <c r="H406" s="35">
        <f t="shared" si="30"/>
        <v>0</v>
      </c>
      <c r="I406" s="35"/>
      <c r="J406" s="38">
        <v>41442</v>
      </c>
      <c r="K406" s="30" t="s">
        <v>676</v>
      </c>
      <c r="L406" s="28" t="s">
        <v>608</v>
      </c>
      <c r="M406" s="30"/>
    </row>
    <row r="407" spans="1:13" ht="60.75" x14ac:dyDescent="0.25">
      <c r="B407" s="35" t="s">
        <v>271</v>
      </c>
      <c r="C407" s="35" t="s">
        <v>503</v>
      </c>
      <c r="D407" s="35"/>
      <c r="E407" s="37" t="s">
        <v>504</v>
      </c>
      <c r="F407" s="35">
        <v>723270</v>
      </c>
      <c r="G407" s="35">
        <v>723270</v>
      </c>
      <c r="H407" s="35">
        <f t="shared" si="30"/>
        <v>0</v>
      </c>
      <c r="I407" s="35"/>
      <c r="J407" s="38">
        <v>41442</v>
      </c>
      <c r="K407" s="30" t="s">
        <v>676</v>
      </c>
      <c r="L407" s="28" t="s">
        <v>608</v>
      </c>
      <c r="M407" s="30"/>
    </row>
    <row r="408" spans="1:13" ht="60.75" x14ac:dyDescent="0.25">
      <c r="B408" s="35" t="s">
        <v>271</v>
      </c>
      <c r="C408" s="35" t="s">
        <v>505</v>
      </c>
      <c r="D408" s="35"/>
      <c r="E408" s="37" t="s">
        <v>506</v>
      </c>
      <c r="F408" s="35">
        <v>1205450</v>
      </c>
      <c r="G408" s="35">
        <v>1205450</v>
      </c>
      <c r="H408" s="35">
        <f t="shared" si="30"/>
        <v>0</v>
      </c>
      <c r="I408" s="35"/>
      <c r="J408" s="38">
        <v>41442</v>
      </c>
      <c r="K408" s="30" t="s">
        <v>676</v>
      </c>
      <c r="L408" s="28" t="s">
        <v>608</v>
      </c>
      <c r="M408" s="30"/>
    </row>
    <row r="409" spans="1:13" ht="60.75" x14ac:dyDescent="0.25">
      <c r="B409" s="40" t="s">
        <v>271</v>
      </c>
      <c r="C409" s="35" t="s">
        <v>1426</v>
      </c>
      <c r="D409" s="35"/>
      <c r="E409" s="37" t="s">
        <v>1427</v>
      </c>
      <c r="F409" s="35">
        <v>340595.11</v>
      </c>
      <c r="G409" s="35">
        <v>0</v>
      </c>
      <c r="H409" s="35">
        <f t="shared" si="30"/>
        <v>340595.11</v>
      </c>
      <c r="I409" s="35"/>
      <c r="J409" s="38">
        <v>41442</v>
      </c>
      <c r="K409" s="30" t="s">
        <v>676</v>
      </c>
      <c r="L409" s="28" t="s">
        <v>608</v>
      </c>
      <c r="M409" s="30"/>
    </row>
    <row r="410" spans="1:13" ht="60.75" x14ac:dyDescent="0.25">
      <c r="B410" s="35" t="s">
        <v>271</v>
      </c>
      <c r="C410" s="35" t="s">
        <v>507</v>
      </c>
      <c r="D410" s="35"/>
      <c r="E410" s="37" t="s">
        <v>508</v>
      </c>
      <c r="F410" s="35">
        <v>1808175</v>
      </c>
      <c r="G410" s="35">
        <v>1808175</v>
      </c>
      <c r="H410" s="35">
        <f t="shared" si="30"/>
        <v>0</v>
      </c>
      <c r="I410" s="35"/>
      <c r="J410" s="38">
        <v>41442</v>
      </c>
      <c r="K410" s="30" t="s">
        <v>676</v>
      </c>
      <c r="L410" s="28" t="s">
        <v>608</v>
      </c>
      <c r="M410" s="30"/>
    </row>
    <row r="411" spans="1:13" ht="15.75" x14ac:dyDescent="0.25">
      <c r="A411" s="232"/>
      <c r="B411" s="165" t="s">
        <v>170</v>
      </c>
      <c r="C411" s="166"/>
      <c r="D411" s="166"/>
      <c r="E411" s="166"/>
      <c r="F411" s="217">
        <f>SUM(F351:F410)</f>
        <v>375507433.59000003</v>
      </c>
      <c r="G411" s="217">
        <f>SUM(G351:G410)</f>
        <v>349031451.02999997</v>
      </c>
      <c r="H411" s="217">
        <f>SUM(H351:H410)</f>
        <v>26475982.559999999</v>
      </c>
      <c r="I411" s="60"/>
      <c r="J411" s="60"/>
      <c r="K411" s="62"/>
      <c r="L411" s="62"/>
      <c r="M411" s="62"/>
    </row>
    <row r="412" spans="1:13" ht="15.75" x14ac:dyDescent="0.25">
      <c r="B412" s="334" t="s">
        <v>1587</v>
      </c>
      <c r="C412" s="334"/>
      <c r="D412" s="334"/>
      <c r="E412" s="334"/>
      <c r="F412" s="33">
        <f>F97+F125+F166+F171+F182+F188+F191+F194+F198+F202+F208+F218+F231+F266+F349+F411</f>
        <v>609967449.82000005</v>
      </c>
      <c r="G412" s="33">
        <f>G411+G349+G266+G231+G218</f>
        <v>357473555.33999997</v>
      </c>
      <c r="H412" s="33">
        <f>F412-G412</f>
        <v>252493894.48000008</v>
      </c>
      <c r="I412" s="60"/>
      <c r="J412" s="217"/>
      <c r="K412" s="62"/>
      <c r="L412" s="62"/>
      <c r="M412" s="62"/>
    </row>
  </sheetData>
  <mergeCells count="70">
    <mergeCell ref="B118:M118"/>
    <mergeCell ref="B124:E124"/>
    <mergeCell ref="B125:E125"/>
    <mergeCell ref="B126:M126"/>
    <mergeCell ref="B127:M127"/>
    <mergeCell ref="B117:E117"/>
    <mergeCell ref="A54:M54"/>
    <mergeCell ref="A69:M69"/>
    <mergeCell ref="B84:M84"/>
    <mergeCell ref="B96:E96"/>
    <mergeCell ref="B97:E97"/>
    <mergeCell ref="B98:M98"/>
    <mergeCell ref="B99:M99"/>
    <mergeCell ref="B108:E108"/>
    <mergeCell ref="B109:M109"/>
    <mergeCell ref="B111:E111"/>
    <mergeCell ref="B112:M112"/>
    <mergeCell ref="B412:E412"/>
    <mergeCell ref="B266:E266"/>
    <mergeCell ref="B268:M268"/>
    <mergeCell ref="B285:E285"/>
    <mergeCell ref="B286:M286"/>
    <mergeCell ref="B323:E323"/>
    <mergeCell ref="B324:M324"/>
    <mergeCell ref="B327:E327"/>
    <mergeCell ref="B328:M328"/>
    <mergeCell ref="B348:E348"/>
    <mergeCell ref="B349:E349"/>
    <mergeCell ref="B350:M350"/>
    <mergeCell ref="B151:E151"/>
    <mergeCell ref="L7:L8"/>
    <mergeCell ref="M7:M8"/>
    <mergeCell ref="B218:E218"/>
    <mergeCell ref="B219:M219"/>
    <mergeCell ref="B152:M152"/>
    <mergeCell ref="B165:E165"/>
    <mergeCell ref="B166:E166"/>
    <mergeCell ref="B167:M167"/>
    <mergeCell ref="B171:E171"/>
    <mergeCell ref="B172:M172"/>
    <mergeCell ref="B182:E182"/>
    <mergeCell ref="B183:M183"/>
    <mergeCell ref="B188:E188"/>
    <mergeCell ref="B189:M189"/>
    <mergeCell ref="B191:E191"/>
    <mergeCell ref="B6:M6"/>
    <mergeCell ref="B7:B8"/>
    <mergeCell ref="C7:C8"/>
    <mergeCell ref="D7:D8"/>
    <mergeCell ref="E7:E8"/>
    <mergeCell ref="F7:H7"/>
    <mergeCell ref="I7:I8"/>
    <mergeCell ref="J7:J8"/>
    <mergeCell ref="K7:K8"/>
    <mergeCell ref="B3:L3"/>
    <mergeCell ref="B202:E202"/>
    <mergeCell ref="B208:E208"/>
    <mergeCell ref="B203:M203"/>
    <mergeCell ref="B267:M267"/>
    <mergeCell ref="B192:M192"/>
    <mergeCell ref="B194:E194"/>
    <mergeCell ref="B195:M195"/>
    <mergeCell ref="B198:E198"/>
    <mergeCell ref="B199:M199"/>
    <mergeCell ref="B232:M232"/>
    <mergeCell ref="B209:M209"/>
    <mergeCell ref="B231:E231"/>
    <mergeCell ref="B10:M10"/>
    <mergeCell ref="B11:M11"/>
    <mergeCell ref="B5:M5"/>
  </mergeCells>
  <pageMargins left="3.937007874015748E-2" right="3.937007874015748E-2" top="0.74803149606299213" bottom="0.74803149606299213" header="0.31496062992125984" footer="0.31496062992125984"/>
  <pageSetup paperSize="9" orientation="landscape" horizont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opLeftCell="A10" workbookViewId="0">
      <selection activeCell="A14" sqref="A14:B14"/>
    </sheetView>
  </sheetViews>
  <sheetFormatPr defaultColWidth="8.85546875" defaultRowHeight="12.75" x14ac:dyDescent="0.2"/>
  <cols>
    <col min="1" max="1" width="22.7109375" style="2" customWidth="1"/>
    <col min="2" max="2" width="15.7109375" style="2" customWidth="1"/>
    <col min="3" max="3" width="16" style="2" customWidth="1"/>
    <col min="4" max="4" width="20.7109375" style="2" customWidth="1"/>
    <col min="5" max="5" width="19.85546875" style="2" customWidth="1"/>
    <col min="6" max="6" width="16.7109375" style="2" customWidth="1"/>
    <col min="7" max="7" width="16.140625" style="2" customWidth="1"/>
    <col min="8" max="8" width="15.85546875" style="2" customWidth="1"/>
    <col min="9" max="9" width="16.140625" style="2" customWidth="1"/>
    <col min="10" max="10" width="15.140625" style="2" customWidth="1"/>
    <col min="11" max="11" width="13.85546875" style="2" bestFit="1" customWidth="1"/>
    <col min="12" max="12" width="14" style="2" bestFit="1" customWidth="1"/>
    <col min="13" max="13" width="13.42578125" style="2" bestFit="1" customWidth="1"/>
    <col min="14" max="16384" width="8.85546875" style="2"/>
  </cols>
  <sheetData>
    <row r="1" spans="1:13" x14ac:dyDescent="0.2">
      <c r="A1" s="14"/>
      <c r="B1" s="14"/>
      <c r="C1" s="14"/>
      <c r="D1" s="14"/>
      <c r="E1" s="14"/>
      <c r="F1" s="14"/>
      <c r="G1" s="14"/>
      <c r="H1" s="14"/>
      <c r="I1" s="14"/>
      <c r="J1" s="14"/>
    </row>
    <row r="2" spans="1:13" ht="14.45" customHeight="1" x14ac:dyDescent="0.25">
      <c r="C2" s="533" t="s">
        <v>856</v>
      </c>
      <c r="D2" s="533"/>
      <c r="E2" s="533"/>
      <c r="F2" s="533"/>
      <c r="G2" s="532" t="s">
        <v>840</v>
      </c>
      <c r="H2" s="532"/>
      <c r="I2" s="532"/>
      <c r="J2" s="532"/>
    </row>
    <row r="3" spans="1:13" x14ac:dyDescent="0.2">
      <c r="A3" s="14"/>
      <c r="B3" s="14"/>
      <c r="C3" s="14"/>
      <c r="D3" s="14"/>
      <c r="E3" s="14"/>
      <c r="F3" s="14"/>
      <c r="G3" s="14"/>
      <c r="H3" s="14"/>
      <c r="I3" s="14"/>
      <c r="J3" s="14"/>
    </row>
    <row r="4" spans="1:13" ht="78" customHeight="1" x14ac:dyDescent="0.25">
      <c r="A4" s="541" t="s">
        <v>834</v>
      </c>
      <c r="B4" s="541" t="s">
        <v>835</v>
      </c>
      <c r="C4" s="541" t="s">
        <v>836</v>
      </c>
      <c r="D4" s="541" t="s">
        <v>837</v>
      </c>
      <c r="E4" s="541" t="s">
        <v>854</v>
      </c>
      <c r="F4" s="541" t="s">
        <v>838</v>
      </c>
      <c r="G4" s="541" t="s">
        <v>839</v>
      </c>
      <c r="H4" s="541"/>
      <c r="I4" s="542" t="s">
        <v>920</v>
      </c>
      <c r="J4" s="541" t="s">
        <v>1017</v>
      </c>
    </row>
    <row r="5" spans="1:13" ht="186.75" customHeight="1" x14ac:dyDescent="0.25">
      <c r="A5" s="541"/>
      <c r="B5" s="541"/>
      <c r="C5" s="541"/>
      <c r="D5" s="541"/>
      <c r="E5" s="541"/>
      <c r="F5" s="541"/>
      <c r="G5" s="542" t="s">
        <v>918</v>
      </c>
      <c r="H5" s="542" t="s">
        <v>919</v>
      </c>
      <c r="I5" s="542" t="s">
        <v>5</v>
      </c>
      <c r="J5" s="541"/>
      <c r="K5" s="11"/>
      <c r="L5" s="11"/>
    </row>
    <row r="6" spans="1:13" ht="93" customHeight="1" x14ac:dyDescent="0.25">
      <c r="A6" s="543" t="s">
        <v>608</v>
      </c>
      <c r="B6" s="543" t="s">
        <v>844</v>
      </c>
      <c r="C6" s="543" t="s">
        <v>846</v>
      </c>
      <c r="D6" s="544" t="s">
        <v>850</v>
      </c>
      <c r="E6" s="543"/>
      <c r="F6" s="545"/>
      <c r="G6" s="546">
        <f>'раздел 2 Движимое имущество'!C120+'Раздел2.2 Движимое имущество '!F412</f>
        <v>615732358.1400001</v>
      </c>
      <c r="H6" s="545">
        <f>'раздел 2 Движимое имущество'!E120+'Раздел2.2 Движимое имущество '!H412</f>
        <v>255965339.63000008</v>
      </c>
      <c r="I6" s="545">
        <f>' подраздел 1.1 недвиж имущество'!I40</f>
        <v>18837488.109999999</v>
      </c>
      <c r="J6" s="543">
        <v>10</v>
      </c>
      <c r="K6" s="15"/>
      <c r="L6" s="16"/>
      <c r="M6" s="19"/>
    </row>
    <row r="7" spans="1:13" ht="165.75" customHeight="1" x14ac:dyDescent="0.25">
      <c r="A7" s="543" t="s">
        <v>841</v>
      </c>
      <c r="B7" s="543" t="s">
        <v>844</v>
      </c>
      <c r="C7" s="543" t="s">
        <v>847</v>
      </c>
      <c r="D7" s="543" t="s">
        <v>851</v>
      </c>
      <c r="E7" s="543"/>
      <c r="F7" s="545"/>
      <c r="G7" s="545">
        <f>'пораздел 1.2 Недвиж имущество'!F15+'раздел 2 Движимое имущество'!C257+'раздел 2 Движимое имущество'!C257</f>
        <v>63292538.899999991</v>
      </c>
      <c r="H7" s="545">
        <f>'пораздел 1.2 Недвиж имущество'!H15+'раздел 2 Движимое имущество'!E257</f>
        <v>23590676.780000001</v>
      </c>
      <c r="I7" s="545">
        <v>0</v>
      </c>
      <c r="J7" s="543">
        <v>10</v>
      </c>
      <c r="K7" s="15"/>
      <c r="L7" s="16"/>
      <c r="M7" s="19"/>
    </row>
    <row r="8" spans="1:13" ht="170.25" customHeight="1" x14ac:dyDescent="0.25">
      <c r="A8" s="543" t="s">
        <v>842</v>
      </c>
      <c r="B8" s="543" t="s">
        <v>844</v>
      </c>
      <c r="C8" s="543" t="s">
        <v>848</v>
      </c>
      <c r="D8" s="543" t="s">
        <v>852</v>
      </c>
      <c r="E8" s="543"/>
      <c r="F8" s="543"/>
      <c r="G8" s="547">
        <f>'раздел 2 Движимое имущество'!C280</f>
        <v>339821.94</v>
      </c>
      <c r="H8" s="545">
        <v>0</v>
      </c>
      <c r="I8" s="545">
        <v>0</v>
      </c>
      <c r="J8" s="543">
        <v>4</v>
      </c>
      <c r="K8" s="15"/>
      <c r="L8" s="11"/>
    </row>
    <row r="9" spans="1:13" ht="164.25" customHeight="1" x14ac:dyDescent="0.25">
      <c r="A9" s="543" t="s">
        <v>843</v>
      </c>
      <c r="B9" s="543" t="s">
        <v>845</v>
      </c>
      <c r="C9" s="543" t="s">
        <v>849</v>
      </c>
      <c r="D9" s="543" t="s">
        <v>853</v>
      </c>
      <c r="E9" s="543"/>
      <c r="F9" s="543"/>
      <c r="G9" s="547">
        <f>'пораздел 1.2 Недвиж имущество'!F26+'раздел 2 Движимое имущество'!C700</f>
        <v>32591209.43</v>
      </c>
      <c r="H9" s="547">
        <f>'пораздел 1.2 Недвиж имущество'!H26+'раздел 2 Движимое имущество'!E700</f>
        <v>8228359.3399999989</v>
      </c>
      <c r="I9" s="545">
        <v>0</v>
      </c>
      <c r="J9" s="543">
        <v>19</v>
      </c>
      <c r="K9" s="15"/>
      <c r="L9" s="16"/>
    </row>
    <row r="10" spans="1:13" ht="21" customHeight="1" x14ac:dyDescent="0.25">
      <c r="A10" s="548" t="s">
        <v>1015</v>
      </c>
      <c r="B10" s="548"/>
      <c r="C10" s="548"/>
      <c r="D10" s="548"/>
      <c r="E10" s="549">
        <f>SUM(E6:E9)</f>
        <v>0</v>
      </c>
      <c r="F10" s="549"/>
      <c r="G10" s="549">
        <f>SUM(G6:G9)</f>
        <v>711955928.41000009</v>
      </c>
      <c r="H10" s="549">
        <f>SUM(H6:H9)</f>
        <v>287784375.75000006</v>
      </c>
      <c r="I10" s="549">
        <f>SUM(I6:I9)</f>
        <v>18837488.109999999</v>
      </c>
      <c r="J10" s="549">
        <f>SUM(J6:J9)</f>
        <v>43</v>
      </c>
    </row>
    <row r="11" spans="1:13" ht="21" customHeight="1" x14ac:dyDescent="0.2">
      <c r="A11" s="18"/>
      <c r="B11" s="18"/>
      <c r="C11" s="18"/>
      <c r="D11" s="18"/>
      <c r="E11" s="20"/>
      <c r="F11" s="20"/>
      <c r="G11" s="20"/>
      <c r="H11" s="20"/>
      <c r="I11" s="20"/>
      <c r="J11" s="20"/>
    </row>
    <row r="12" spans="1:13" s="13" customFormat="1" ht="71.25" customHeight="1" x14ac:dyDescent="0.3">
      <c r="A12" s="534" t="s">
        <v>1444</v>
      </c>
      <c r="B12" s="534"/>
      <c r="C12" s="535"/>
      <c r="D12" s="535"/>
      <c r="E12" s="536" t="s">
        <v>1718</v>
      </c>
      <c r="F12" s="535"/>
      <c r="G12" s="540" t="s">
        <v>1599</v>
      </c>
      <c r="H12" s="540"/>
      <c r="I12" s="21"/>
    </row>
    <row r="13" spans="1:13" s="13" customFormat="1" ht="111" customHeight="1" x14ac:dyDescent="0.3">
      <c r="A13" s="534" t="s">
        <v>1609</v>
      </c>
      <c r="B13" s="534"/>
      <c r="C13" s="535"/>
      <c r="D13" s="535"/>
      <c r="E13" s="536" t="s">
        <v>1718</v>
      </c>
      <c r="F13" s="535"/>
      <c r="G13" s="540" t="s">
        <v>1474</v>
      </c>
      <c r="H13" s="540"/>
      <c r="I13" s="22"/>
    </row>
    <row r="14" spans="1:13" s="13" customFormat="1" ht="46.15" customHeight="1" x14ac:dyDescent="0.3">
      <c r="A14" s="537" t="s">
        <v>1473</v>
      </c>
      <c r="B14" s="537"/>
      <c r="C14" s="535"/>
      <c r="D14" s="535"/>
      <c r="E14" s="536" t="s">
        <v>1718</v>
      </c>
      <c r="F14" s="535"/>
      <c r="G14" s="540" t="s">
        <v>1446</v>
      </c>
      <c r="H14" s="540"/>
      <c r="I14" s="22"/>
    </row>
    <row r="15" spans="1:13" ht="18.75" x14ac:dyDescent="0.3">
      <c r="A15" s="538"/>
      <c r="B15" s="538"/>
      <c r="C15" s="538"/>
      <c r="D15" s="538"/>
      <c r="E15" s="539"/>
      <c r="F15" s="539"/>
      <c r="G15" s="539"/>
      <c r="H15" s="539"/>
      <c r="I15" s="3"/>
      <c r="J15" s="3"/>
    </row>
    <row r="16" spans="1:13" x14ac:dyDescent="0.2">
      <c r="E16" s="3"/>
      <c r="F16" s="3"/>
      <c r="G16" s="3"/>
      <c r="H16" s="3"/>
      <c r="I16" s="3"/>
      <c r="J16" s="3"/>
    </row>
    <row r="17" spans="1:10" x14ac:dyDescent="0.2">
      <c r="E17" s="3"/>
      <c r="F17" s="3"/>
      <c r="G17" s="3"/>
      <c r="H17" s="3"/>
      <c r="I17" s="3"/>
      <c r="J17" s="3"/>
    </row>
    <row r="18" spans="1:10" x14ac:dyDescent="0.2">
      <c r="E18" s="3"/>
      <c r="F18" s="3"/>
      <c r="G18" s="3"/>
      <c r="H18" s="3"/>
      <c r="I18" s="3"/>
      <c r="J18" s="3"/>
    </row>
    <row r="19" spans="1:10" ht="69.599999999999994" customHeight="1" x14ac:dyDescent="0.2">
      <c r="E19" s="3"/>
      <c r="F19" s="3"/>
      <c r="G19" s="3"/>
      <c r="H19" s="3"/>
      <c r="I19" s="3"/>
      <c r="J19" s="3"/>
    </row>
    <row r="20" spans="1:10" ht="15.75" customHeight="1" x14ac:dyDescent="0.2">
      <c r="E20" s="3"/>
      <c r="F20" s="3"/>
      <c r="G20" s="3"/>
      <c r="H20" s="3"/>
      <c r="I20" s="3"/>
      <c r="J20" s="3"/>
    </row>
    <row r="21" spans="1:10" x14ac:dyDescent="0.2">
      <c r="A21" s="17"/>
      <c r="B21" s="17"/>
      <c r="C21" s="17"/>
      <c r="D21" s="17"/>
      <c r="E21" s="3"/>
      <c r="F21" s="3"/>
      <c r="G21" s="3"/>
      <c r="H21" s="3"/>
      <c r="I21" s="3"/>
      <c r="J21" s="3"/>
    </row>
    <row r="22" spans="1:10" x14ac:dyDescent="0.2">
      <c r="A22" s="17"/>
      <c r="B22" s="17"/>
      <c r="C22" s="17"/>
      <c r="D22" s="17"/>
      <c r="E22" s="3"/>
      <c r="F22" s="3"/>
      <c r="G22" s="3"/>
      <c r="H22" s="3"/>
      <c r="I22" s="3"/>
      <c r="J22" s="3"/>
    </row>
    <row r="23" spans="1:10" x14ac:dyDescent="0.2">
      <c r="A23" s="17"/>
      <c r="B23" s="17"/>
      <c r="C23" s="17"/>
      <c r="D23" s="17"/>
      <c r="E23" s="3"/>
      <c r="F23" s="3"/>
      <c r="G23" s="3"/>
      <c r="H23" s="3"/>
      <c r="I23" s="3"/>
      <c r="J23" s="3"/>
    </row>
    <row r="24" spans="1:10" x14ac:dyDescent="0.2">
      <c r="A24" s="17"/>
      <c r="B24" s="17"/>
      <c r="C24" s="17"/>
      <c r="D24" s="17"/>
      <c r="E24" s="3"/>
      <c r="F24" s="3"/>
      <c r="G24" s="3"/>
      <c r="H24" s="3"/>
      <c r="I24" s="3"/>
      <c r="J24" s="3"/>
    </row>
    <row r="25" spans="1:10" x14ac:dyDescent="0.2">
      <c r="A25" s="17"/>
      <c r="B25" s="17"/>
      <c r="C25" s="17"/>
      <c r="D25" s="17"/>
      <c r="E25" s="3"/>
      <c r="F25" s="3"/>
      <c r="G25" s="3"/>
      <c r="H25" s="3"/>
      <c r="I25" s="3"/>
      <c r="J25" s="3"/>
    </row>
    <row r="26" spans="1:10" x14ac:dyDescent="0.2">
      <c r="A26" s="17"/>
      <c r="B26" s="17"/>
      <c r="C26" s="17"/>
      <c r="D26" s="17"/>
      <c r="E26" s="3"/>
      <c r="F26" s="3"/>
      <c r="G26" s="3"/>
      <c r="H26" s="3"/>
      <c r="I26" s="3"/>
      <c r="J26" s="3"/>
    </row>
  </sheetData>
  <mergeCells count="17">
    <mergeCell ref="G13:H13"/>
    <mergeCell ref="G14:H14"/>
    <mergeCell ref="G2:J2"/>
    <mergeCell ref="J4:J5"/>
    <mergeCell ref="C2:F2"/>
    <mergeCell ref="A14:B14"/>
    <mergeCell ref="G4:H4"/>
    <mergeCell ref="A4:A5"/>
    <mergeCell ref="B4:B5"/>
    <mergeCell ref="C4:C5"/>
    <mergeCell ref="D4:D5"/>
    <mergeCell ref="E4:E5"/>
    <mergeCell ref="F4:F5"/>
    <mergeCell ref="A10:D10"/>
    <mergeCell ref="A13:B13"/>
    <mergeCell ref="A12:B12"/>
    <mergeCell ref="G12:H12"/>
  </mergeCells>
  <pageMargins left="0.51181102362204722" right="0.31496062992125984" top="0.74803149606299213" bottom="0.74803149606299213" header="0.31496062992125984" footer="0.31496062992125984"/>
  <pageSetup paperSize="9" scale="80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 подраздел 1.1 недвиж имущество</vt:lpstr>
      <vt:lpstr>пораздел 1.2 Недвиж имущество</vt:lpstr>
      <vt:lpstr>раздел 2 Движимое имущество</vt:lpstr>
      <vt:lpstr>Раздел2.2 Движимое имущество </vt:lpstr>
      <vt:lpstr>раздел3 Сведения об учреждениях</vt:lpstr>
      <vt:lpstr>'пораздел 1.2 Недвиж имущество'!Область_печати</vt:lpstr>
      <vt:lpstr>'раздел 2 Движимое имущество'!Область_печати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2015-03-06T08:52:17Z</cp:lastPrinted>
  <dcterms:created xsi:type="dcterms:W3CDTF">2006-09-28T05:33:49Z</dcterms:created>
  <dcterms:modified xsi:type="dcterms:W3CDTF">2025-06-06T11:57:48Z</dcterms:modified>
</cp:coreProperties>
</file>