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85" windowWidth="14805" windowHeight="753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3 квартал 2018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G17" i="5"/>
  <c r="G34" l="1"/>
  <c r="G31"/>
  <c r="G30"/>
  <c r="G29"/>
  <c r="G28"/>
  <c r="G23"/>
  <c r="G19"/>
  <c r="G15"/>
  <c r="G11"/>
  <c r="M7" l="1"/>
  <c r="K7"/>
  <c r="I7"/>
  <c r="I25" l="1"/>
  <c r="I8"/>
  <c r="M25"/>
  <c r="K25" l="1"/>
  <c r="L7"/>
  <c r="J7"/>
  <c r="H7"/>
  <c r="H17" s="1"/>
  <c r="H20" s="1"/>
  <c r="J17" l="1"/>
  <c r="G20"/>
  <c r="G10"/>
  <c r="G12"/>
  <c r="G14"/>
  <c r="G16"/>
  <c r="G27" l="1"/>
  <c r="G22"/>
  <c r="L17"/>
  <c r="L22" s="1"/>
  <c r="L16"/>
  <c r="L14"/>
  <c r="L12"/>
  <c r="L10"/>
  <c r="L20" l="1"/>
  <c r="L27"/>
  <c r="J10"/>
  <c r="K8"/>
  <c r="K26"/>
  <c r="K9"/>
  <c r="K11"/>
  <c r="K12" s="1"/>
  <c r="K13"/>
  <c r="K15"/>
  <c r="K19"/>
  <c r="K21"/>
  <c r="K31"/>
  <c r="K33"/>
  <c r="K34"/>
  <c r="K35"/>
  <c r="J14"/>
  <c r="J12"/>
  <c r="H12"/>
  <c r="H14"/>
  <c r="K10" l="1"/>
  <c r="K14"/>
  <c r="K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J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P11" l="1"/>
  <c r="E28" i="9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H26"/>
  <c r="G26"/>
  <c r="E26"/>
  <c r="P25"/>
  <c r="H24"/>
  <c r="G24"/>
  <c r="E24"/>
  <c r="P23"/>
  <c r="K18"/>
  <c r="J18"/>
  <c r="H18"/>
  <c r="G18"/>
  <c r="C18"/>
  <c r="P17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M15" l="1"/>
  <c r="M26"/>
  <c r="I15"/>
  <c r="L15"/>
  <c r="I26"/>
  <c r="J28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P9" s="1"/>
  <c r="P24" s="1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N15"/>
  <c r="N24"/>
  <c r="N26"/>
  <c r="I9" i="5"/>
  <c r="M9" s="1"/>
  <c r="H10"/>
  <c r="I11"/>
  <c r="I13"/>
  <c r="M13" s="1"/>
  <c r="I15"/>
  <c r="M15" s="1"/>
  <c r="H16"/>
  <c r="I17"/>
  <c r="I19"/>
  <c r="M19" s="1"/>
  <c r="I21"/>
  <c r="M21" s="1"/>
  <c r="I26"/>
  <c r="M26" s="1"/>
  <c r="H27"/>
  <c r="I31"/>
  <c r="M31" s="1"/>
  <c r="I33"/>
  <c r="M33" s="1"/>
  <c r="I34"/>
  <c r="M34" s="1"/>
  <c r="I35"/>
  <c r="M35" s="1"/>
  <c r="P28" i="9" l="1"/>
  <c r="J22" i="5"/>
  <c r="K17"/>
  <c r="I10"/>
  <c r="M8"/>
  <c r="M10" s="1"/>
  <c r="M17"/>
  <c r="M27" s="1"/>
  <c r="I12"/>
  <c r="M11"/>
  <c r="M12" s="1"/>
  <c r="I27"/>
  <c r="I22"/>
  <c r="I20"/>
  <c r="I16"/>
  <c r="P15" i="9"/>
  <c r="I24" i="10"/>
  <c r="I22"/>
  <c r="I13"/>
  <c r="P26" i="9"/>
  <c r="J24" i="10"/>
  <c r="J22"/>
  <c r="J13"/>
  <c r="M24"/>
  <c r="M22"/>
  <c r="M13"/>
  <c r="L22"/>
  <c r="L13"/>
  <c r="L24"/>
  <c r="I14" i="5"/>
  <c r="C28" i="9"/>
  <c r="C7" i="10"/>
  <c r="C26" i="9"/>
  <c r="C24"/>
  <c r="C15"/>
  <c r="D24" i="10"/>
  <c r="D22"/>
  <c r="D13"/>
  <c r="J20" i="5"/>
  <c r="J27"/>
  <c r="C28" i="7"/>
  <c r="M22" i="5" l="1"/>
  <c r="M16"/>
  <c r="M14"/>
  <c r="K20"/>
  <c r="K22"/>
  <c r="K27"/>
  <c r="M20"/>
  <c r="C24" i="10"/>
  <c r="C22"/>
  <c r="C13"/>
  <c r="C12" i="7"/>
  <c r="F25" l="1"/>
  <c r="F32"/>
  <c r="F31"/>
  <c r="F29"/>
  <c r="F28"/>
  <c r="F27"/>
  <c r="F23"/>
  <c r="F21"/>
  <c r="F12"/>
  <c r="F10"/>
  <c r="F8"/>
  <c r="F6"/>
  <c r="F9" l="1"/>
  <c r="F1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6"/>
  <c r="N9" l="1"/>
  <c r="N1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K32"/>
  <c r="K28"/>
  <c r="K31"/>
  <c r="K29"/>
  <c r="K25"/>
  <c r="P25" s="1"/>
  <c r="K23"/>
  <c r="K21"/>
  <c r="K15"/>
  <c r="K12"/>
  <c r="K10"/>
  <c r="K8"/>
  <c r="K6"/>
  <c r="K28" i="6"/>
  <c r="L31" i="7"/>
  <c r="L29"/>
  <c r="L23"/>
  <c r="L21"/>
  <c r="L12"/>
  <c r="L10"/>
  <c r="L13" i="6"/>
  <c r="L8" i="7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M28"/>
  <c r="L28"/>
  <c r="J28"/>
  <c r="H28"/>
  <c r="G28"/>
  <c r="E28"/>
  <c r="P28"/>
  <c r="P27"/>
  <c r="H15"/>
  <c r="H10"/>
  <c r="C9"/>
  <c r="E9" l="1"/>
  <c r="P32"/>
  <c r="P31"/>
  <c r="L11"/>
  <c r="P6"/>
  <c r="P8"/>
  <c r="I11"/>
  <c r="I9"/>
  <c r="H9"/>
  <c r="J9"/>
  <c r="K9"/>
  <c r="L9"/>
  <c r="M9"/>
  <c r="C11"/>
  <c r="E11"/>
  <c r="G11"/>
  <c r="H11"/>
  <c r="J11"/>
  <c r="K11"/>
  <c r="M11"/>
  <c r="P10"/>
  <c r="P12"/>
  <c r="P15"/>
  <c r="P21"/>
  <c r="P23"/>
  <c r="P11" l="1"/>
  <c r="P9"/>
  <c r="P34" i="4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<sst xmlns="http://schemas.openxmlformats.org/spreadsheetml/2006/main" count="1043" uniqueCount="106">
  <si>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</si>
  <si>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</si>
  <si>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</si>
  <si>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</si>
  <si>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</si>
  <si>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</si>
  <si>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</si>
  <si>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</si>
  <si>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</si>
  <si>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</si>
  <si>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</si>
  <si>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</si>
  <si>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</si>
  <si>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</si>
  <si>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</si>
  <si>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</si>
  <si>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</si>
  <si>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</si>
  <si>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</si>
  <si>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</si>
  <si>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</si>
  <si>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</si>
  <si>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</si>
  <si>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</si>
  <si>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</si>
  <si>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</si>
  <si>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</si>
  <si>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</si>
  <si>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</si>
  <si>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</si>
  <si>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</si>
  <si>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</si>
  <si>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</si>
  <si>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</si>
  <si>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</si>
  <si>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</si>
  <si>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</si>
  <si>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</si>
  <si>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</si>
  <si>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</si>
  <si>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</si>
  <si>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</si>
  <si>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</si>
  <si>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</si>
  <si>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</si>
  <si>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</si>
  <si>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</si>
  <si>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</si>
  <si>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</si>
  <si>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</si>
  <si>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</si>
  <si>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</si>
  <si>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</si>
  <si>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</si>
  <si>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</si>
  <si>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</si>
  <si>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</si>
  <si>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</si>
  <si>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</si>
  <si>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</si>
  <si>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</si>
  <si>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</si>
  <si>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</si>
  <si>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</si>
  <si>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</si>
  <si>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</si>
  <si>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4.</t>
  </si>
  <si>
    <t>5.</t>
  </si>
  <si>
    <t>6.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</si>
  <si>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</si>
  <si>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</si>
  <si>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</si>
  <si>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</si>
  <si>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</si>
  <si>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</si>
  <si>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</si>
  <si>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</si>
  <si>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</si>
  <si>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</si>
  <si>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</si>
  <si>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</si>
  <si>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</si>
  <si>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</si>
  <si>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</si>
  <si>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</si>
  <si>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</si>
  <si>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</si>
  <si>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</si>
  <si>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</si>
  <si>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</si>
  <si>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</si>
  <si>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</si>
  <si>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</si>
  <si>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</si>
  <si>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</si>
  <si>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</si>
  <si>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</si>
  <si>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>8.1</t>
  </si>
  <si>
    <t>10.</t>
  </si>
  <si>
    <t>Начальник общего отдела                                                                                                                          Л.А. Золотарева</t>
  </si>
  <si>
    <t>январь</t>
  </si>
  <si>
    <t>февраль</t>
  </si>
  <si>
    <t>март</t>
  </si>
  <si>
    <r>
      <t xml:space="preserve">о работе с обращениями граждан  в администрации </t>
    </r>
    <r>
      <rPr>
        <b/>
        <sz val="12"/>
        <color theme="1"/>
        <rFont val="Times New Roman"/>
        <family val="1"/>
        <charset val="204"/>
      </rPr>
      <t>Новотаманского сельского поселения</t>
    </r>
    <r>
      <rPr>
        <sz val="12"/>
        <color theme="1"/>
        <rFont val="Times New Roman"/>
        <family val="1"/>
        <charset val="204"/>
      </rPr>
      <t xml:space="preserve"> муниципального образования Темрюкский район</t>
    </r>
  </si>
  <si>
    <t xml:space="preserve">Рассмотрено всего обращений:                   за предыдущий кв. 2018г. (в работе) и   отчетный квартал 2018г. находящихся в работе на момент отчета </t>
  </si>
  <si>
    <t>за  3 квартал и 9 месяцев  2018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</si>
</sst>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47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165" fontId="11" fillId="0" borderId="0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" fontId="16" fillId="0" borderId="19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top"/>
    </xf>
    <xf numFmtId="49" fontId="0" fillId="0" borderId="5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49" fontId="0" fillId="0" borderId="2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1" fontId="93" fillId="0" borderId="17" xfId="0" applyNumberFormat="1" applyFont="1" applyBorder="1" applyAlignment="1">
      <alignment horizontal="center" vertical="center" wrapText="1"/>
    </xf>
    <xf numFmtId="1" fontId="94" fillId="0" borderId="17" xfId="0" applyNumberFormat="1" applyFont="1" applyBorder="1" applyAlignment="1">
      <alignment horizontal="center" vertical="center" wrapText="1"/>
    </xf>
    <xf numFmtId="1" fontId="93" fillId="0" borderId="19" xfId="0" applyNumberFormat="1" applyFont="1" applyBorder="1" applyAlignment="1">
      <alignment horizontal="center" vertical="center" wrapText="1"/>
    </xf>
    <xf numFmtId="1" fontId="94" fillId="0" borderId="19" xfId="0" applyNumberFormat="1" applyFont="1" applyBorder="1" applyAlignment="1">
      <alignment horizontal="center" vertical="center" wrapText="1"/>
    </xf>
    <xf numFmtId="165" fontId="93" fillId="0" borderId="14" xfId="0" applyNumberFormat="1" applyFont="1" applyBorder="1" applyAlignment="1">
      <alignment horizontal="center" vertical="center" wrapText="1"/>
    </xf>
    <xf numFmtId="165" fontId="94" fillId="0" borderId="14" xfId="0" applyNumberFormat="1" applyFont="1" applyBorder="1" applyAlignment="1">
      <alignment horizontal="center" vertical="center" wrapText="1"/>
    </xf>
    <xf numFmtId="1" fontId="93" fillId="0" borderId="43" xfId="0" applyNumberFormat="1" applyFont="1" applyBorder="1" applyAlignment="1">
      <alignment horizontal="center" vertical="center" wrapText="1"/>
    </xf>
    <xf numFmtId="1" fontId="94" fillId="0" borderId="21" xfId="0" applyNumberFormat="1" applyFont="1" applyBorder="1" applyAlignment="1">
      <alignment horizontal="center" vertical="center" wrapText="1"/>
    </xf>
    <xf numFmtId="165" fontId="93" fillId="0" borderId="21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" fontId="94" fillId="0" borderId="14" xfId="0" applyNumberFormat="1" applyFont="1" applyBorder="1" applyAlignment="1">
      <alignment horizontal="center" vertical="center" wrapText="1"/>
    </xf>
    <xf numFmtId="165" fontId="94" fillId="0" borderId="21" xfId="0" applyNumberFormat="1" applyFont="1" applyBorder="1" applyAlignment="1">
      <alignment horizontal="center" vertical="center" wrapText="1"/>
    </xf>
    <xf numFmtId="1" fontId="93" fillId="0" borderId="21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5" fontId="12" fillId="0" borderId="14" xfId="0" applyNumberFormat="1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93" fillId="0" borderId="36" xfId="0" applyNumberFormat="1" applyFont="1" applyBorder="1" applyAlignment="1">
      <alignment horizontal="center" vertical="center" wrapText="1"/>
    </xf>
    <xf numFmtId="165" fontId="93" fillId="0" borderId="17" xfId="0" applyNumberFormat="1" applyFont="1" applyBorder="1" applyAlignment="1">
      <alignment horizontal="center" vertical="center" wrapText="1"/>
    </xf>
    <xf numFmtId="165" fontId="94" fillId="0" borderId="36" xfId="0" applyNumberFormat="1" applyFont="1" applyBorder="1" applyAlignment="1">
      <alignment horizontal="center" vertical="center" wrapText="1"/>
    </xf>
    <xf numFmtId="165" fontId="9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2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457" t="s">
        <v>43</v>
      </c>
      <c r="D4" s="457" t="s">
        <v>3</v>
      </c>
      <c r="E4" s="457" t="s">
        <v>4</v>
      </c>
      <c r="F4" s="457" t="s">
        <v>5</v>
      </c>
      <c r="G4" s="457" t="s">
        <v>6</v>
      </c>
      <c r="H4" s="457" t="s">
        <v>7</v>
      </c>
      <c r="I4" s="457" t="s">
        <v>8</v>
      </c>
      <c r="J4" s="464" t="s">
        <v>9</v>
      </c>
      <c r="K4" s="457" t="s">
        <v>10</v>
      </c>
      <c r="L4" s="457" t="s">
        <v>11</v>
      </c>
      <c r="M4" s="457" t="s">
        <v>12</v>
      </c>
      <c r="N4" s="457" t="s">
        <v>13</v>
      </c>
      <c r="O4" s="457" t="s">
        <v>14</v>
      </c>
      <c r="P4" s="459" t="s">
        <v>15</v>
      </c>
    </row>
    <row r="5" spans="1:16" ht="50.25" customHeight="1" thickBot="1">
      <c r="A5" s="463"/>
      <c r="B5" s="467"/>
      <c r="C5" s="458"/>
      <c r="D5" s="458"/>
      <c r="E5" s="458"/>
      <c r="F5" s="458"/>
      <c r="G5" s="458"/>
      <c r="H5" s="458"/>
      <c r="I5" s="458"/>
      <c r="J5" s="465"/>
      <c r="K5" s="458"/>
      <c r="L5" s="458"/>
      <c r="M5" s="458"/>
      <c r="N5" s="458"/>
      <c r="O5" s="458"/>
      <c r="P5" s="460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53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54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55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56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55" t="s">
        <v>27</v>
      </c>
      <c r="B15" s="61" t="s">
        <v>17</v>
      </c>
      <c r="C15" s="63">
        <v>8</v>
      </c>
      <c r="D15" s="58">
        <v>3</v>
      </c>
      <c r="E15" s="468" t="s">
        <v>26</v>
      </c>
      <c r="F15" s="468" t="s">
        <v>26</v>
      </c>
      <c r="G15" s="468" t="s">
        <v>26</v>
      </c>
      <c r="H15" s="58">
        <v>2</v>
      </c>
      <c r="I15" s="468" t="s">
        <v>26</v>
      </c>
      <c r="J15" s="58">
        <v>3</v>
      </c>
      <c r="K15" s="58">
        <v>2</v>
      </c>
      <c r="L15" s="468" t="s">
        <v>26</v>
      </c>
      <c r="M15" s="468" t="s">
        <v>26</v>
      </c>
      <c r="N15" s="468" t="s">
        <v>26</v>
      </c>
      <c r="O15" s="470" t="s">
        <v>26</v>
      </c>
      <c r="P15" s="64">
        <f>SUM(C15:O15)</f>
        <v>18</v>
      </c>
    </row>
    <row r="16" spans="1:16" ht="15.75" thickBot="1">
      <c r="A16" s="481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69"/>
      <c r="F16" s="469"/>
      <c r="G16" s="469"/>
      <c r="H16" s="31">
        <f>H15/H7*100%</f>
        <v>0.2</v>
      </c>
      <c r="I16" s="469"/>
      <c r="J16" s="31">
        <f>J15/J7*100%</f>
        <v>5.6603773584905662E-2</v>
      </c>
      <c r="K16" s="31">
        <f>K15/K7*100%</f>
        <v>7.6923076923076927E-2</v>
      </c>
      <c r="L16" s="469"/>
      <c r="M16" s="469"/>
      <c r="N16" s="469"/>
      <c r="O16" s="471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55" t="s">
        <v>33</v>
      </c>
      <c r="B19" s="472" t="s">
        <v>23</v>
      </c>
      <c r="C19" s="474"/>
      <c r="D19" s="468"/>
      <c r="E19" s="468"/>
      <c r="F19" s="468"/>
      <c r="G19" s="468"/>
      <c r="H19" s="476"/>
      <c r="I19" s="468"/>
      <c r="J19" s="468"/>
      <c r="K19" s="468"/>
      <c r="L19" s="468"/>
      <c r="M19" s="468"/>
      <c r="N19" s="468"/>
      <c r="O19" s="470"/>
      <c r="P19" s="478"/>
    </row>
    <row r="20" spans="1:16" ht="18.75" customHeight="1" thickBot="1">
      <c r="A20" s="481"/>
      <c r="B20" s="473"/>
      <c r="C20" s="475"/>
      <c r="D20" s="469"/>
      <c r="E20" s="469"/>
      <c r="F20" s="469"/>
      <c r="G20" s="469"/>
      <c r="H20" s="477"/>
      <c r="I20" s="469"/>
      <c r="J20" s="469"/>
      <c r="K20" s="469"/>
      <c r="L20" s="469"/>
      <c r="M20" s="469"/>
      <c r="N20" s="469"/>
      <c r="O20" s="471"/>
      <c r="P20" s="479"/>
    </row>
    <row r="21" spans="1:16">
      <c r="A21" s="455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81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55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81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55" t="s">
        <v>36</v>
      </c>
      <c r="B25" s="61" t="s">
        <v>17</v>
      </c>
      <c r="C25" s="474" t="s">
        <v>26</v>
      </c>
      <c r="D25" s="468"/>
      <c r="E25" s="468" t="s">
        <v>26</v>
      </c>
      <c r="F25" s="58">
        <v>1</v>
      </c>
      <c r="G25" s="468" t="s">
        <v>26</v>
      </c>
      <c r="H25" s="468" t="s">
        <v>26</v>
      </c>
      <c r="I25" s="468" t="s">
        <v>26</v>
      </c>
      <c r="J25" s="468" t="s">
        <v>26</v>
      </c>
      <c r="K25" s="468" t="s">
        <v>26</v>
      </c>
      <c r="L25" s="468" t="s">
        <v>26</v>
      </c>
      <c r="M25" s="468" t="s">
        <v>26</v>
      </c>
      <c r="N25" s="468" t="s">
        <v>26</v>
      </c>
      <c r="O25" s="60">
        <v>3</v>
      </c>
      <c r="P25" s="64">
        <f>SUM(C25:O25)</f>
        <v>4</v>
      </c>
    </row>
    <row r="26" spans="1:16" ht="11.25" customHeight="1" thickBot="1">
      <c r="A26" s="481"/>
      <c r="B26" s="62" t="s">
        <v>28</v>
      </c>
      <c r="C26" s="482"/>
      <c r="D26" s="480"/>
      <c r="E26" s="480"/>
      <c r="F26" s="48">
        <f>F25/F7*100%</f>
        <v>7.1428571428571425E-2</v>
      </c>
      <c r="G26" s="480"/>
      <c r="H26" s="480"/>
      <c r="I26" s="480"/>
      <c r="J26" s="480"/>
      <c r="K26" s="480"/>
      <c r="L26" s="480"/>
      <c r="M26" s="480"/>
      <c r="N26" s="480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86" t="s">
        <v>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</row>
    <row r="2" spans="1:16" ht="18.75">
      <c r="A2" s="486" t="s">
        <v>1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6" ht="18.75">
      <c r="A3" s="486" t="s">
        <v>45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</row>
    <row r="4" spans="1:16" ht="19.5" thickBot="1">
      <c r="A4" s="1"/>
    </row>
    <row r="5" spans="1:16" ht="60.75" customHeight="1">
      <c r="A5" s="462"/>
      <c r="B5" s="466"/>
      <c r="C5" s="457" t="s">
        <v>43</v>
      </c>
      <c r="D5" s="457" t="s">
        <v>3</v>
      </c>
      <c r="E5" s="457" t="s">
        <v>4</v>
      </c>
      <c r="F5" s="457" t="s">
        <v>5</v>
      </c>
      <c r="G5" s="457" t="s">
        <v>6</v>
      </c>
      <c r="H5" s="457" t="s">
        <v>7</v>
      </c>
      <c r="I5" s="457" t="s">
        <v>8</v>
      </c>
      <c r="J5" s="457" t="s">
        <v>9</v>
      </c>
      <c r="K5" s="457" t="s">
        <v>10</v>
      </c>
      <c r="L5" s="457" t="s">
        <v>11</v>
      </c>
      <c r="M5" s="457" t="s">
        <v>12</v>
      </c>
      <c r="N5" s="457" t="s">
        <v>13</v>
      </c>
      <c r="O5" s="457" t="s">
        <v>14</v>
      </c>
      <c r="P5" s="459" t="s">
        <v>15</v>
      </c>
    </row>
    <row r="6" spans="1:16" ht="15.75" thickBot="1">
      <c r="A6" s="463"/>
      <c r="B6" s="46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93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88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89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89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90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55" t="s">
        <v>22</v>
      </c>
      <c r="B13" s="488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81"/>
      <c r="B14" s="490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55" t="s">
        <v>27</v>
      </c>
      <c r="B16" s="488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81"/>
      <c r="B17" s="490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55" t="s">
        <v>33</v>
      </c>
      <c r="B20" s="488" t="s">
        <v>23</v>
      </c>
      <c r="C20" s="488"/>
      <c r="D20" s="488"/>
      <c r="E20" s="488"/>
      <c r="F20" s="488"/>
      <c r="G20" s="488"/>
      <c r="H20" s="455"/>
      <c r="I20" s="488"/>
      <c r="J20" s="488"/>
      <c r="K20" s="488"/>
      <c r="L20" s="488"/>
      <c r="M20" s="488"/>
      <c r="N20" s="488"/>
      <c r="O20" s="488"/>
      <c r="P20" s="483"/>
    </row>
    <row r="21" spans="1:16" ht="1.5" customHeight="1" thickBot="1">
      <c r="A21" s="481"/>
      <c r="B21" s="490"/>
      <c r="C21" s="490"/>
      <c r="D21" s="490"/>
      <c r="E21" s="490"/>
      <c r="F21" s="490"/>
      <c r="G21" s="490"/>
      <c r="H21" s="481"/>
      <c r="I21" s="490"/>
      <c r="J21" s="490"/>
      <c r="K21" s="490"/>
      <c r="L21" s="490"/>
      <c r="M21" s="490"/>
      <c r="N21" s="490"/>
      <c r="O21" s="490"/>
      <c r="P21" s="485"/>
    </row>
    <row r="22" spans="1:16" ht="16.5" customHeight="1">
      <c r="A22" s="455" t="s">
        <v>34</v>
      </c>
      <c r="B22" s="491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81"/>
      <c r="B23" s="492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55" t="s">
        <v>35</v>
      </c>
      <c r="B24" s="491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81"/>
      <c r="B25" s="492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55" t="s">
        <v>36</v>
      </c>
      <c r="B26" s="491"/>
      <c r="C26" s="488" t="s">
        <v>26</v>
      </c>
      <c r="D26" s="488" t="s">
        <v>26</v>
      </c>
      <c r="E26" s="488" t="s">
        <v>26</v>
      </c>
      <c r="F26" s="7">
        <v>3</v>
      </c>
      <c r="G26" s="488" t="s">
        <v>26</v>
      </c>
      <c r="H26" s="488" t="s">
        <v>26</v>
      </c>
      <c r="I26" s="7">
        <v>1</v>
      </c>
      <c r="J26" s="488" t="s">
        <v>26</v>
      </c>
      <c r="K26" s="7">
        <v>1</v>
      </c>
      <c r="L26" s="488" t="s">
        <v>26</v>
      </c>
      <c r="M26" s="488" t="s">
        <v>26</v>
      </c>
      <c r="N26" s="488" t="s">
        <v>26</v>
      </c>
      <c r="O26" s="7">
        <v>4</v>
      </c>
      <c r="P26" s="9">
        <v>9</v>
      </c>
    </row>
    <row r="27" spans="1:16" ht="15.75" thickBot="1">
      <c r="A27" s="481"/>
      <c r="B27" s="492"/>
      <c r="C27" s="490"/>
      <c r="D27" s="490"/>
      <c r="E27" s="490"/>
      <c r="F27" s="14">
        <v>-8.3000000000000004E-2</v>
      </c>
      <c r="G27" s="490"/>
      <c r="H27" s="490"/>
      <c r="I27" s="14">
        <v>-4.2000000000000003E-2</v>
      </c>
      <c r="J27" s="490"/>
      <c r="K27" s="14">
        <v>-8.9999999999999993E-3</v>
      </c>
      <c r="L27" s="490"/>
      <c r="M27" s="490"/>
      <c r="N27" s="490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55" t="s">
        <v>42</v>
      </c>
      <c r="B33" s="488"/>
      <c r="C33" s="488">
        <v>53</v>
      </c>
      <c r="D33" s="488">
        <v>11</v>
      </c>
      <c r="E33" s="488">
        <v>2</v>
      </c>
      <c r="F33" s="488">
        <v>4</v>
      </c>
      <c r="G33" s="488">
        <v>29</v>
      </c>
      <c r="H33" s="488">
        <v>0</v>
      </c>
      <c r="I33" s="488">
        <v>0</v>
      </c>
      <c r="J33" s="488">
        <v>0</v>
      </c>
      <c r="K33" s="488">
        <v>3</v>
      </c>
      <c r="L33" s="488">
        <v>0</v>
      </c>
      <c r="M33" s="488">
        <v>0</v>
      </c>
      <c r="N33" s="488">
        <v>9</v>
      </c>
      <c r="O33" s="488">
        <v>12</v>
      </c>
      <c r="P33" s="483">
        <v>123</v>
      </c>
    </row>
    <row r="34" spans="1:16" ht="14.25" customHeight="1">
      <c r="A34" s="456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4"/>
    </row>
    <row r="35" spans="1:16" ht="15.75" hidden="1" thickBot="1">
      <c r="A35" s="481"/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85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3.5" customHeight="1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2.75" customHeight="1" thickBot="1">
      <c r="A3" s="461" t="s">
        <v>77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 ht="15" customHeight="1">
      <c r="A4" s="462"/>
      <c r="B4" s="466"/>
      <c r="C4" s="494" t="s">
        <v>49</v>
      </c>
      <c r="D4" s="496" t="s">
        <v>3</v>
      </c>
      <c r="E4" s="498" t="s">
        <v>4</v>
      </c>
      <c r="F4" s="500" t="s">
        <v>5</v>
      </c>
      <c r="G4" s="502" t="s">
        <v>6</v>
      </c>
      <c r="H4" s="512" t="s">
        <v>7</v>
      </c>
      <c r="I4" s="514" t="s">
        <v>8</v>
      </c>
      <c r="J4" s="516" t="s">
        <v>9</v>
      </c>
      <c r="K4" s="506" t="s">
        <v>10</v>
      </c>
      <c r="L4" s="498" t="s">
        <v>11</v>
      </c>
      <c r="M4" s="496" t="s">
        <v>12</v>
      </c>
      <c r="N4" s="498" t="s">
        <v>13</v>
      </c>
      <c r="O4" s="504" t="s">
        <v>14</v>
      </c>
      <c r="P4" s="506" t="s">
        <v>15</v>
      </c>
    </row>
    <row r="5" spans="1:16" ht="35.25" customHeight="1" thickBot="1">
      <c r="A5" s="463"/>
      <c r="B5" s="467"/>
      <c r="C5" s="495"/>
      <c r="D5" s="497"/>
      <c r="E5" s="499"/>
      <c r="F5" s="501"/>
      <c r="G5" s="503"/>
      <c r="H5" s="513"/>
      <c r="I5" s="515"/>
      <c r="J5" s="517"/>
      <c r="K5" s="507"/>
      <c r="L5" s="499"/>
      <c r="M5" s="497"/>
      <c r="N5" s="499"/>
      <c r="O5" s="505"/>
      <c r="P5" s="507"/>
    </row>
    <row r="6" spans="1:16" s="74" customFormat="1" ht="24.75" customHeight="1" thickBot="1">
      <c r="A6" s="237" t="s">
        <v>78</v>
      </c>
      <c r="B6" s="75" t="s">
        <v>17</v>
      </c>
      <c r="C6" s="120">
        <v>347</v>
      </c>
      <c r="D6" s="121">
        <v>104</v>
      </c>
      <c r="E6" s="122">
        <v>6</v>
      </c>
      <c r="F6" s="123">
        <v>9</v>
      </c>
      <c r="G6" s="124">
        <v>32</v>
      </c>
      <c r="H6" s="125">
        <v>10</v>
      </c>
      <c r="I6" s="126">
        <v>7</v>
      </c>
      <c r="J6" s="127">
        <v>35</v>
      </c>
      <c r="K6" s="128">
        <v>24</v>
      </c>
      <c r="L6" s="122">
        <v>7</v>
      </c>
      <c r="M6" s="121">
        <v>36</v>
      </c>
      <c r="N6" s="122">
        <v>31</v>
      </c>
      <c r="O6" s="129">
        <v>14</v>
      </c>
      <c r="P6" s="130">
        <f>SUM(C6:O6)</f>
        <v>662</v>
      </c>
    </row>
    <row r="7" spans="1:16" s="74" customFormat="1" ht="0.75" customHeight="1">
      <c r="A7" s="238" t="s">
        <v>79</v>
      </c>
      <c r="B7" s="73" t="s">
        <v>17</v>
      </c>
      <c r="C7" s="131">
        <f t="shared" ref="C7:O7" si="0">C6-C29</f>
        <v>279</v>
      </c>
      <c r="D7" s="131">
        <f t="shared" si="0"/>
        <v>90</v>
      </c>
      <c r="E7" s="131">
        <f t="shared" si="0"/>
        <v>5</v>
      </c>
      <c r="F7" s="131">
        <f t="shared" si="0"/>
        <v>9</v>
      </c>
      <c r="G7" s="131">
        <f t="shared" si="0"/>
        <v>18</v>
      </c>
      <c r="H7" s="131">
        <f t="shared" si="0"/>
        <v>7</v>
      </c>
      <c r="I7" s="131">
        <f t="shared" si="0"/>
        <v>3</v>
      </c>
      <c r="J7" s="131">
        <f t="shared" si="0"/>
        <v>30</v>
      </c>
      <c r="K7" s="108">
        <f t="shared" si="0"/>
        <v>20</v>
      </c>
      <c r="L7" s="131">
        <f t="shared" si="0"/>
        <v>7</v>
      </c>
      <c r="M7" s="131">
        <f t="shared" si="0"/>
        <v>35</v>
      </c>
      <c r="N7" s="131">
        <f t="shared" si="0"/>
        <v>30</v>
      </c>
      <c r="O7" s="131">
        <f t="shared" si="0"/>
        <v>11</v>
      </c>
      <c r="P7" s="132">
        <f t="shared" ref="P7:P10" si="1">SUM(C7:O7)</f>
        <v>544</v>
      </c>
    </row>
    <row r="8" spans="1:16" s="74" customFormat="1" ht="18" customHeight="1" thickBot="1">
      <c r="A8" s="238" t="s">
        <v>80</v>
      </c>
      <c r="B8" s="73" t="s">
        <v>17</v>
      </c>
      <c r="C8" s="133">
        <v>29</v>
      </c>
      <c r="D8" s="133">
        <v>26</v>
      </c>
      <c r="E8" s="133">
        <v>0</v>
      </c>
      <c r="F8" s="133">
        <v>0</v>
      </c>
      <c r="G8" s="133">
        <v>13</v>
      </c>
      <c r="H8" s="133">
        <v>3</v>
      </c>
      <c r="I8" s="133">
        <v>1</v>
      </c>
      <c r="J8" s="133">
        <v>7</v>
      </c>
      <c r="K8" s="133">
        <v>0</v>
      </c>
      <c r="L8" s="133">
        <v>0</v>
      </c>
      <c r="M8" s="133">
        <v>4</v>
      </c>
      <c r="N8" s="133">
        <v>4</v>
      </c>
      <c r="O8" s="133">
        <v>8</v>
      </c>
      <c r="P8" s="134">
        <f>SUM(C8:O8)</f>
        <v>95</v>
      </c>
    </row>
    <row r="9" spans="1:16" ht="30" customHeight="1" thickBot="1">
      <c r="A9" s="239" t="s">
        <v>48</v>
      </c>
      <c r="B9" s="75" t="s">
        <v>17</v>
      </c>
      <c r="C9" s="135">
        <f>C7+C8</f>
        <v>308</v>
      </c>
      <c r="D9" s="136">
        <f t="shared" ref="D9:P9" si="2">D7+D8</f>
        <v>116</v>
      </c>
      <c r="E9" s="137">
        <f t="shared" si="2"/>
        <v>5</v>
      </c>
      <c r="F9" s="138">
        <f t="shared" si="2"/>
        <v>9</v>
      </c>
      <c r="G9" s="139">
        <f t="shared" si="2"/>
        <v>31</v>
      </c>
      <c r="H9" s="140">
        <f t="shared" si="2"/>
        <v>10</v>
      </c>
      <c r="I9" s="141">
        <f t="shared" si="2"/>
        <v>4</v>
      </c>
      <c r="J9" s="142">
        <f t="shared" si="2"/>
        <v>37</v>
      </c>
      <c r="K9" s="143">
        <f t="shared" si="2"/>
        <v>20</v>
      </c>
      <c r="L9" s="137">
        <f t="shared" si="2"/>
        <v>7</v>
      </c>
      <c r="M9" s="136">
        <f t="shared" si="2"/>
        <v>39</v>
      </c>
      <c r="N9" s="137">
        <f t="shared" si="2"/>
        <v>34</v>
      </c>
      <c r="O9" s="144">
        <f t="shared" si="2"/>
        <v>19</v>
      </c>
      <c r="P9" s="145">
        <f t="shared" si="2"/>
        <v>639</v>
      </c>
    </row>
    <row r="10" spans="1:16" ht="12.75" customHeight="1">
      <c r="A10" s="240" t="s">
        <v>19</v>
      </c>
      <c r="B10" s="104" t="s">
        <v>17</v>
      </c>
      <c r="C10" s="146">
        <v>347</v>
      </c>
      <c r="D10" s="147">
        <v>95</v>
      </c>
      <c r="E10" s="148">
        <v>6</v>
      </c>
      <c r="F10" s="149">
        <v>1</v>
      </c>
      <c r="G10" s="150">
        <v>32</v>
      </c>
      <c r="H10" s="151">
        <v>10</v>
      </c>
      <c r="I10" s="152">
        <v>7</v>
      </c>
      <c r="J10" s="153">
        <v>35</v>
      </c>
      <c r="K10" s="154">
        <v>1</v>
      </c>
      <c r="L10" s="148">
        <v>7</v>
      </c>
      <c r="M10" s="147">
        <v>36</v>
      </c>
      <c r="N10" s="148">
        <v>31</v>
      </c>
      <c r="O10" s="155">
        <v>15</v>
      </c>
      <c r="P10" s="156">
        <f t="shared" si="1"/>
        <v>623</v>
      </c>
    </row>
    <row r="11" spans="1:16" ht="12" customHeight="1" thickBot="1">
      <c r="A11" s="239"/>
      <c r="B11" s="105" t="s">
        <v>28</v>
      </c>
      <c r="C11" s="157">
        <f>C10/C6*100%</f>
        <v>1</v>
      </c>
      <c r="D11" s="158">
        <f t="shared" ref="D11:P11" si="3">D10/D6*100%</f>
        <v>0.91346153846153844</v>
      </c>
      <c r="E11" s="159">
        <f t="shared" si="3"/>
        <v>1</v>
      </c>
      <c r="F11" s="160">
        <f t="shared" si="3"/>
        <v>0.1111111111111111</v>
      </c>
      <c r="G11" s="161">
        <f t="shared" si="3"/>
        <v>1</v>
      </c>
      <c r="H11" s="162">
        <f t="shared" si="3"/>
        <v>1</v>
      </c>
      <c r="I11" s="163">
        <f t="shared" si="3"/>
        <v>1</v>
      </c>
      <c r="J11" s="164">
        <f t="shared" si="3"/>
        <v>1</v>
      </c>
      <c r="K11" s="165">
        <f t="shared" si="3"/>
        <v>4.1666666666666664E-2</v>
      </c>
      <c r="L11" s="159">
        <f t="shared" si="3"/>
        <v>1</v>
      </c>
      <c r="M11" s="158">
        <f t="shared" si="3"/>
        <v>1</v>
      </c>
      <c r="N11" s="159">
        <f t="shared" si="3"/>
        <v>1</v>
      </c>
      <c r="O11" s="166">
        <f t="shared" si="3"/>
        <v>1.0714285714285714</v>
      </c>
      <c r="P11" s="167">
        <f t="shared" si="3"/>
        <v>0.94108761329305135</v>
      </c>
    </row>
    <row r="12" spans="1:16" ht="11.25" customHeight="1">
      <c r="A12" s="508" t="s">
        <v>20</v>
      </c>
      <c r="B12" s="44" t="s">
        <v>17</v>
      </c>
      <c r="C12" s="168">
        <v>203</v>
      </c>
      <c r="D12" s="169">
        <v>68</v>
      </c>
      <c r="E12" s="170">
        <v>2</v>
      </c>
      <c r="F12" s="171"/>
      <c r="G12" s="172">
        <v>13</v>
      </c>
      <c r="H12" s="173"/>
      <c r="I12" s="174"/>
      <c r="J12" s="175">
        <v>11</v>
      </c>
      <c r="K12" s="176">
        <v>1</v>
      </c>
      <c r="L12" s="177">
        <v>0</v>
      </c>
      <c r="M12" s="178">
        <v>16</v>
      </c>
      <c r="N12" s="179">
        <v>14</v>
      </c>
      <c r="O12" s="180">
        <v>0</v>
      </c>
      <c r="P12" s="181">
        <f>SUM(C12:O12)</f>
        <v>328</v>
      </c>
    </row>
    <row r="13" spans="1:16" ht="12.75" customHeight="1" thickBot="1">
      <c r="A13" s="509"/>
      <c r="B13" s="101" t="s">
        <v>28</v>
      </c>
      <c r="C13" s="182">
        <f>C12/C12*100%</f>
        <v>1</v>
      </c>
      <c r="D13" s="183">
        <f t="shared" ref="D13:P13" si="4">D12/D12*100%</f>
        <v>1</v>
      </c>
      <c r="E13" s="184">
        <f t="shared" si="4"/>
        <v>1</v>
      </c>
      <c r="F13" s="182"/>
      <c r="G13" s="185">
        <f t="shared" si="4"/>
        <v>1</v>
      </c>
      <c r="H13" s="186"/>
      <c r="I13" s="187"/>
      <c r="J13" s="188">
        <f t="shared" si="4"/>
        <v>1</v>
      </c>
      <c r="K13" s="189">
        <f t="shared" si="4"/>
        <v>1</v>
      </c>
      <c r="L13" s="184"/>
      <c r="M13" s="183">
        <f t="shared" si="4"/>
        <v>1</v>
      </c>
      <c r="N13" s="184">
        <f t="shared" si="4"/>
        <v>1</v>
      </c>
      <c r="O13" s="190"/>
      <c r="P13" s="182">
        <f t="shared" si="4"/>
        <v>1</v>
      </c>
    </row>
    <row r="14" spans="1:16" ht="13.5" customHeight="1" thickBot="1">
      <c r="A14" s="510" t="s">
        <v>22</v>
      </c>
      <c r="B14" s="103" t="s">
        <v>17</v>
      </c>
      <c r="C14" s="191">
        <v>239</v>
      </c>
      <c r="D14" s="169">
        <v>106</v>
      </c>
      <c r="E14" s="179">
        <v>4</v>
      </c>
      <c r="F14" s="192">
        <v>4</v>
      </c>
      <c r="G14" s="172">
        <v>12</v>
      </c>
      <c r="H14" s="193">
        <v>5</v>
      </c>
      <c r="I14" s="194">
        <v>2</v>
      </c>
      <c r="J14" s="195">
        <v>25</v>
      </c>
      <c r="K14" s="176">
        <v>10</v>
      </c>
      <c r="L14" s="179">
        <v>3</v>
      </c>
      <c r="M14" s="169">
        <v>9</v>
      </c>
      <c r="N14" s="179">
        <v>34</v>
      </c>
      <c r="O14" s="180">
        <v>14</v>
      </c>
      <c r="P14" s="196">
        <f>SUM(C14:O14)</f>
        <v>467</v>
      </c>
    </row>
    <row r="15" spans="1:16" ht="15.75" thickBot="1">
      <c r="A15" s="511"/>
      <c r="B15" s="105" t="s">
        <v>28</v>
      </c>
      <c r="C15" s="197">
        <f t="shared" ref="C15:J15" si="5">C14/C9*100%</f>
        <v>0.77597402597402598</v>
      </c>
      <c r="D15" s="198">
        <f t="shared" si="5"/>
        <v>0.91379310344827591</v>
      </c>
      <c r="E15" s="199">
        <f t="shared" si="5"/>
        <v>0.8</v>
      </c>
      <c r="F15" s="200">
        <f t="shared" si="5"/>
        <v>0.44444444444444442</v>
      </c>
      <c r="G15" s="201">
        <f t="shared" si="5"/>
        <v>0.38709677419354838</v>
      </c>
      <c r="H15" s="202">
        <f t="shared" si="5"/>
        <v>0.5</v>
      </c>
      <c r="I15" s="203">
        <f t="shared" si="5"/>
        <v>0.5</v>
      </c>
      <c r="J15" s="204">
        <f t="shared" si="5"/>
        <v>0.67567567567567566</v>
      </c>
      <c r="K15" s="205">
        <f>K14/K9*100%</f>
        <v>0.5</v>
      </c>
      <c r="L15" s="199">
        <f t="shared" ref="L15:P15" si="6">L14/L9*100%</f>
        <v>0.42857142857142855</v>
      </c>
      <c r="M15" s="198">
        <f t="shared" si="6"/>
        <v>0.23076923076923078</v>
      </c>
      <c r="N15" s="199">
        <f t="shared" si="6"/>
        <v>1</v>
      </c>
      <c r="O15" s="206">
        <f t="shared" si="6"/>
        <v>0.73684210526315785</v>
      </c>
      <c r="P15" s="207">
        <f t="shared" si="6"/>
        <v>0.73082942097026604</v>
      </c>
    </row>
    <row r="16" spans="1:16" ht="30" customHeight="1" thickBot="1">
      <c r="A16" s="239" t="s">
        <v>24</v>
      </c>
      <c r="B16" s="22" t="s">
        <v>46</v>
      </c>
      <c r="C16" s="120" t="s">
        <v>26</v>
      </c>
      <c r="D16" s="121" t="s">
        <v>26</v>
      </c>
      <c r="E16" s="122" t="s">
        <v>26</v>
      </c>
      <c r="F16" s="123" t="s">
        <v>26</v>
      </c>
      <c r="G16" s="124" t="s">
        <v>26</v>
      </c>
      <c r="H16" s="125" t="s">
        <v>26</v>
      </c>
      <c r="I16" s="126" t="s">
        <v>26</v>
      </c>
      <c r="J16" s="127" t="s">
        <v>26</v>
      </c>
      <c r="K16" s="128" t="s">
        <v>26</v>
      </c>
      <c r="L16" s="122" t="s">
        <v>26</v>
      </c>
      <c r="M16" s="121" t="s">
        <v>26</v>
      </c>
      <c r="N16" s="122" t="s">
        <v>26</v>
      </c>
      <c r="O16" s="208" t="s">
        <v>26</v>
      </c>
      <c r="P16" s="196" t="s">
        <v>26</v>
      </c>
    </row>
    <row r="17" spans="1:16" ht="12.75" customHeight="1">
      <c r="A17" s="510" t="s">
        <v>27</v>
      </c>
      <c r="B17" s="103" t="s">
        <v>17</v>
      </c>
      <c r="C17" s="191">
        <v>5</v>
      </c>
      <c r="D17" s="520" t="s">
        <v>26</v>
      </c>
      <c r="E17" s="518" t="s">
        <v>26</v>
      </c>
      <c r="F17" s="526" t="s">
        <v>26</v>
      </c>
      <c r="G17" s="172">
        <v>1</v>
      </c>
      <c r="H17" s="193">
        <v>0</v>
      </c>
      <c r="I17" s="528" t="s">
        <v>26</v>
      </c>
      <c r="J17" s="195">
        <v>0</v>
      </c>
      <c r="K17" s="176">
        <v>1</v>
      </c>
      <c r="L17" s="518" t="s">
        <v>26</v>
      </c>
      <c r="M17" s="520" t="s">
        <v>26</v>
      </c>
      <c r="N17" s="518" t="s">
        <v>26</v>
      </c>
      <c r="O17" s="522" t="s">
        <v>26</v>
      </c>
      <c r="P17" s="209">
        <f>SUM(C17:O17)</f>
        <v>7</v>
      </c>
    </row>
    <row r="18" spans="1:16" ht="15.75" thickBot="1">
      <c r="A18" s="511"/>
      <c r="B18" s="105" t="s">
        <v>28</v>
      </c>
      <c r="C18" s="197">
        <f>C17/C10*100%</f>
        <v>1.4409221902017291E-2</v>
      </c>
      <c r="D18" s="521"/>
      <c r="E18" s="519"/>
      <c r="F18" s="527"/>
      <c r="G18" s="210">
        <f t="shared" ref="G18:H18" si="7">G17/G10*100%</f>
        <v>3.125E-2</v>
      </c>
      <c r="H18" s="211">
        <f t="shared" si="7"/>
        <v>0</v>
      </c>
      <c r="I18" s="529"/>
      <c r="J18" s="212">
        <f t="shared" ref="J18:K18" si="8">J17/J10*100%</f>
        <v>0</v>
      </c>
      <c r="K18" s="213">
        <f t="shared" si="8"/>
        <v>1</v>
      </c>
      <c r="L18" s="519"/>
      <c r="M18" s="521"/>
      <c r="N18" s="519"/>
      <c r="O18" s="523"/>
      <c r="P18" s="214">
        <f>P17/P10*100%</f>
        <v>1.1235955056179775E-2</v>
      </c>
    </row>
    <row r="19" spans="1:16" ht="44.25" customHeight="1" thickBot="1">
      <c r="A19" s="239" t="s">
        <v>29</v>
      </c>
      <c r="B19" s="22" t="s">
        <v>17</v>
      </c>
      <c r="C19" s="120" t="s">
        <v>26</v>
      </c>
      <c r="D19" s="121" t="s">
        <v>26</v>
      </c>
      <c r="E19" s="122" t="s">
        <v>26</v>
      </c>
      <c r="F19" s="123" t="s">
        <v>26</v>
      </c>
      <c r="G19" s="124" t="s">
        <v>26</v>
      </c>
      <c r="H19" s="125" t="s">
        <v>26</v>
      </c>
      <c r="I19" s="126" t="s">
        <v>26</v>
      </c>
      <c r="J19" s="127" t="s">
        <v>26</v>
      </c>
      <c r="K19" s="128" t="s">
        <v>26</v>
      </c>
      <c r="L19" s="122" t="s">
        <v>26</v>
      </c>
      <c r="M19" s="121" t="s">
        <v>26</v>
      </c>
      <c r="N19" s="122" t="s">
        <v>26</v>
      </c>
      <c r="O19" s="208" t="s">
        <v>26</v>
      </c>
      <c r="P19" s="145" t="s">
        <v>26</v>
      </c>
    </row>
    <row r="20" spans="1:16" ht="18" customHeight="1" thickBot="1">
      <c r="A20" s="239" t="s">
        <v>31</v>
      </c>
      <c r="B20" s="22" t="s">
        <v>44</v>
      </c>
      <c r="C20" s="120" t="s">
        <v>26</v>
      </c>
      <c r="D20" s="121" t="s">
        <v>26</v>
      </c>
      <c r="E20" s="122" t="s">
        <v>26</v>
      </c>
      <c r="F20" s="123" t="s">
        <v>26</v>
      </c>
      <c r="G20" s="124" t="s">
        <v>26</v>
      </c>
      <c r="H20" s="125" t="s">
        <v>26</v>
      </c>
      <c r="I20" s="126" t="s">
        <v>26</v>
      </c>
      <c r="J20" s="127" t="s">
        <v>26</v>
      </c>
      <c r="K20" s="128" t="s">
        <v>26</v>
      </c>
      <c r="L20" s="122" t="s">
        <v>26</v>
      </c>
      <c r="M20" s="121" t="s">
        <v>26</v>
      </c>
      <c r="N20" s="122" t="s">
        <v>26</v>
      </c>
      <c r="O20" s="208" t="s">
        <v>26</v>
      </c>
      <c r="P20" s="145" t="s">
        <v>26</v>
      </c>
    </row>
    <row r="21" spans="1:16" ht="15" customHeight="1">
      <c r="A21" s="510" t="s">
        <v>33</v>
      </c>
      <c r="B21" s="472" t="s">
        <v>47</v>
      </c>
      <c r="C21" s="524"/>
      <c r="D21" s="520"/>
      <c r="E21" s="518"/>
      <c r="F21" s="526"/>
      <c r="G21" s="532"/>
      <c r="H21" s="534"/>
      <c r="I21" s="528"/>
      <c r="J21" s="536"/>
      <c r="K21" s="538"/>
      <c r="L21" s="518"/>
      <c r="M21" s="520"/>
      <c r="N21" s="518"/>
      <c r="O21" s="522"/>
      <c r="P21" s="530"/>
    </row>
    <row r="22" spans="1:16" ht="9.75" customHeight="1" thickBot="1">
      <c r="A22" s="511"/>
      <c r="B22" s="473"/>
      <c r="C22" s="525"/>
      <c r="D22" s="521"/>
      <c r="E22" s="519"/>
      <c r="F22" s="527"/>
      <c r="G22" s="533"/>
      <c r="H22" s="535"/>
      <c r="I22" s="529"/>
      <c r="J22" s="537"/>
      <c r="K22" s="539"/>
      <c r="L22" s="519"/>
      <c r="M22" s="521"/>
      <c r="N22" s="519"/>
      <c r="O22" s="523"/>
      <c r="P22" s="531"/>
    </row>
    <row r="23" spans="1:16" ht="12.75" customHeight="1">
      <c r="A23" s="510" t="s">
        <v>34</v>
      </c>
      <c r="B23" s="103" t="s">
        <v>17</v>
      </c>
      <c r="C23" s="191">
        <v>56</v>
      </c>
      <c r="D23" s="169">
        <v>37</v>
      </c>
      <c r="E23" s="179">
        <v>3</v>
      </c>
      <c r="F23" s="192">
        <v>6</v>
      </c>
      <c r="G23" s="172">
        <v>11</v>
      </c>
      <c r="H23" s="193">
        <v>7</v>
      </c>
      <c r="I23" s="194">
        <v>0</v>
      </c>
      <c r="J23" s="195">
        <v>21</v>
      </c>
      <c r="K23" s="176">
        <v>4</v>
      </c>
      <c r="L23" s="179">
        <v>2</v>
      </c>
      <c r="M23" s="169">
        <v>0</v>
      </c>
      <c r="N23" s="179">
        <v>9</v>
      </c>
      <c r="O23" s="180">
        <v>0</v>
      </c>
      <c r="P23" s="181">
        <f>SUM(C23:O23)</f>
        <v>156</v>
      </c>
    </row>
    <row r="24" spans="1:16" ht="15.75" thickBot="1">
      <c r="A24" s="511"/>
      <c r="B24" s="105" t="s">
        <v>28</v>
      </c>
      <c r="C24" s="200">
        <f t="shared" ref="C24:J24" si="9">C23/C9*100%</f>
        <v>0.18181818181818182</v>
      </c>
      <c r="D24" s="198">
        <f t="shared" si="9"/>
        <v>0.31896551724137934</v>
      </c>
      <c r="E24" s="199">
        <f t="shared" si="9"/>
        <v>0.6</v>
      </c>
      <c r="F24" s="200">
        <f t="shared" si="9"/>
        <v>0.66666666666666663</v>
      </c>
      <c r="G24" s="201">
        <f t="shared" si="9"/>
        <v>0.35483870967741937</v>
      </c>
      <c r="H24" s="202">
        <f t="shared" si="9"/>
        <v>0.7</v>
      </c>
      <c r="I24" s="203">
        <f t="shared" si="9"/>
        <v>0</v>
      </c>
      <c r="J24" s="204">
        <f t="shared" si="9"/>
        <v>0.56756756756756754</v>
      </c>
      <c r="K24" s="205">
        <f>K23/K9*100%</f>
        <v>0.2</v>
      </c>
      <c r="L24" s="199">
        <f t="shared" ref="L24:P24" si="10">L23/L9*100%</f>
        <v>0.2857142857142857</v>
      </c>
      <c r="M24" s="198">
        <f t="shared" si="10"/>
        <v>0</v>
      </c>
      <c r="N24" s="199">
        <f t="shared" si="10"/>
        <v>0.26470588235294118</v>
      </c>
      <c r="O24" s="206">
        <f t="shared" si="10"/>
        <v>0</v>
      </c>
      <c r="P24" s="214">
        <f t="shared" si="10"/>
        <v>0.24413145539906103</v>
      </c>
    </row>
    <row r="25" spans="1:16" ht="10.5" customHeight="1">
      <c r="A25" s="510" t="s">
        <v>35</v>
      </c>
      <c r="B25" s="103" t="s">
        <v>17</v>
      </c>
      <c r="C25" s="191">
        <v>252</v>
      </c>
      <c r="D25" s="169">
        <v>79</v>
      </c>
      <c r="E25" s="179">
        <v>2</v>
      </c>
      <c r="F25" s="192">
        <v>3</v>
      </c>
      <c r="G25" s="172">
        <v>20</v>
      </c>
      <c r="H25" s="193">
        <v>3</v>
      </c>
      <c r="I25" s="194">
        <v>3</v>
      </c>
      <c r="J25" s="195">
        <v>9</v>
      </c>
      <c r="K25" s="176">
        <v>16</v>
      </c>
      <c r="L25" s="179">
        <v>5</v>
      </c>
      <c r="M25" s="169">
        <v>39</v>
      </c>
      <c r="N25" s="179">
        <v>33</v>
      </c>
      <c r="O25" s="180">
        <v>18</v>
      </c>
      <c r="P25" s="181">
        <f>SUM(C25:O25)</f>
        <v>482</v>
      </c>
    </row>
    <row r="26" spans="1:16" ht="15.75" thickBot="1">
      <c r="A26" s="511"/>
      <c r="B26" s="105" t="s">
        <v>28</v>
      </c>
      <c r="C26" s="215">
        <f t="shared" ref="C26:N26" si="11">C25/C9*100%</f>
        <v>0.81818181818181823</v>
      </c>
      <c r="D26" s="216">
        <f t="shared" si="11"/>
        <v>0.68103448275862066</v>
      </c>
      <c r="E26" s="217">
        <f t="shared" si="11"/>
        <v>0.4</v>
      </c>
      <c r="F26" s="218">
        <f t="shared" si="11"/>
        <v>0.33333333333333331</v>
      </c>
      <c r="G26" s="219">
        <f t="shared" si="11"/>
        <v>0.64516129032258063</v>
      </c>
      <c r="H26" s="220">
        <f t="shared" si="11"/>
        <v>0.3</v>
      </c>
      <c r="I26" s="221">
        <f t="shared" si="11"/>
        <v>0.75</v>
      </c>
      <c r="J26" s="222">
        <f t="shared" si="11"/>
        <v>0.24324324324324326</v>
      </c>
      <c r="K26" s="223">
        <f t="shared" si="11"/>
        <v>0.8</v>
      </c>
      <c r="L26" s="217">
        <f t="shared" si="11"/>
        <v>0.7142857142857143</v>
      </c>
      <c r="M26" s="216">
        <f t="shared" si="11"/>
        <v>1</v>
      </c>
      <c r="N26" s="217">
        <f t="shared" si="11"/>
        <v>0.97058823529411764</v>
      </c>
      <c r="O26" s="206">
        <f>O25/O9*100%</f>
        <v>0.94736842105263153</v>
      </c>
      <c r="P26" s="214">
        <f>P25/P9*100%</f>
        <v>0.75430359937402192</v>
      </c>
    </row>
    <row r="27" spans="1:16" ht="11.25" customHeight="1">
      <c r="A27" s="510" t="s">
        <v>36</v>
      </c>
      <c r="B27" s="100" t="s">
        <v>17</v>
      </c>
      <c r="C27" s="524" t="s">
        <v>26</v>
      </c>
      <c r="D27" s="520" t="s">
        <v>26</v>
      </c>
      <c r="E27" s="518" t="s">
        <v>26</v>
      </c>
      <c r="F27" s="526" t="s">
        <v>26</v>
      </c>
      <c r="G27" s="532" t="s">
        <v>26</v>
      </c>
      <c r="H27" s="540" t="s">
        <v>26</v>
      </c>
      <c r="I27" s="528" t="s">
        <v>26</v>
      </c>
      <c r="J27" s="536" t="s">
        <v>26</v>
      </c>
      <c r="K27" s="538" t="s">
        <v>26</v>
      </c>
      <c r="L27" s="518" t="s">
        <v>26</v>
      </c>
      <c r="M27" s="520" t="s">
        <v>26</v>
      </c>
      <c r="N27" s="177">
        <v>1</v>
      </c>
      <c r="O27" s="180">
        <v>1</v>
      </c>
      <c r="P27" s="181">
        <f>SUM(C27:O27)</f>
        <v>2</v>
      </c>
    </row>
    <row r="28" spans="1:16" ht="14.25" customHeight="1" thickBot="1">
      <c r="A28" s="511"/>
      <c r="B28" s="101" t="s">
        <v>28</v>
      </c>
      <c r="C28" s="548"/>
      <c r="D28" s="547"/>
      <c r="E28" s="546"/>
      <c r="F28" s="542"/>
      <c r="G28" s="549"/>
      <c r="H28" s="541"/>
      <c r="I28" s="543"/>
      <c r="J28" s="544"/>
      <c r="K28" s="545"/>
      <c r="L28" s="546"/>
      <c r="M28" s="547"/>
      <c r="N28" s="224">
        <f t="shared" ref="N28:P28" si="12">N27/N9*100%</f>
        <v>2.9411764705882353E-2</v>
      </c>
      <c r="O28" s="225">
        <f t="shared" si="12"/>
        <v>5.2631578947368418E-2</v>
      </c>
      <c r="P28" s="226">
        <f t="shared" si="12"/>
        <v>3.1298904538341159E-3</v>
      </c>
    </row>
    <row r="29" spans="1:16" ht="15.75" thickBot="1">
      <c r="A29" s="239" t="s">
        <v>37</v>
      </c>
      <c r="B29" s="22" t="s">
        <v>17</v>
      </c>
      <c r="C29" s="120">
        <v>68</v>
      </c>
      <c r="D29" s="121">
        <v>14</v>
      </c>
      <c r="E29" s="122">
        <v>1</v>
      </c>
      <c r="F29" s="123">
        <v>0</v>
      </c>
      <c r="G29" s="124">
        <v>14</v>
      </c>
      <c r="H29" s="125">
        <v>3</v>
      </c>
      <c r="I29" s="126">
        <v>4</v>
      </c>
      <c r="J29" s="127">
        <v>5</v>
      </c>
      <c r="K29" s="128">
        <v>4</v>
      </c>
      <c r="L29" s="122">
        <v>0</v>
      </c>
      <c r="M29" s="121">
        <v>1</v>
      </c>
      <c r="N29" s="122">
        <v>1</v>
      </c>
      <c r="O29" s="208">
        <v>3</v>
      </c>
      <c r="P29" s="145">
        <f>SUM(C29:O29)</f>
        <v>118</v>
      </c>
    </row>
    <row r="30" spans="1:16" ht="22.5" customHeight="1" thickBot="1">
      <c r="A30" s="239" t="s">
        <v>38</v>
      </c>
      <c r="B30" s="22" t="s">
        <v>17</v>
      </c>
      <c r="C30" s="120">
        <v>171</v>
      </c>
      <c r="D30" s="121">
        <v>0</v>
      </c>
      <c r="E30" s="122">
        <v>0</v>
      </c>
      <c r="F30" s="123">
        <v>0</v>
      </c>
      <c r="G30" s="124">
        <v>0</v>
      </c>
      <c r="H30" s="125">
        <v>0</v>
      </c>
      <c r="I30" s="126">
        <v>0</v>
      </c>
      <c r="J30" s="127">
        <v>0</v>
      </c>
      <c r="K30" s="128">
        <v>24</v>
      </c>
      <c r="L30" s="122">
        <v>0</v>
      </c>
      <c r="M30" s="121">
        <v>0</v>
      </c>
      <c r="N30" s="122">
        <v>12</v>
      </c>
      <c r="O30" s="208">
        <v>0</v>
      </c>
      <c r="P30" s="145">
        <f>SUM(C30:O30)</f>
        <v>207</v>
      </c>
    </row>
    <row r="31" spans="1:16" ht="23.25" customHeight="1" thickBot="1">
      <c r="A31" s="240" t="s">
        <v>39</v>
      </c>
      <c r="B31" s="100" t="s">
        <v>17</v>
      </c>
      <c r="C31" s="168">
        <v>53</v>
      </c>
      <c r="D31" s="169">
        <v>30</v>
      </c>
      <c r="E31" s="179">
        <v>56</v>
      </c>
      <c r="F31" s="192">
        <v>22</v>
      </c>
      <c r="G31" s="172">
        <v>25</v>
      </c>
      <c r="H31" s="193">
        <v>57</v>
      </c>
      <c r="I31" s="194">
        <v>23</v>
      </c>
      <c r="J31" s="195">
        <v>11</v>
      </c>
      <c r="K31" s="176">
        <v>6</v>
      </c>
      <c r="L31" s="179">
        <v>28</v>
      </c>
      <c r="M31" s="169">
        <v>175</v>
      </c>
      <c r="N31" s="179">
        <v>27</v>
      </c>
      <c r="O31" s="180">
        <v>12</v>
      </c>
      <c r="P31" s="145">
        <v>801</v>
      </c>
    </row>
    <row r="32" spans="1:16" ht="11.25" customHeight="1" thickBot="1">
      <c r="A32" s="237" t="s">
        <v>40</v>
      </c>
      <c r="B32" s="81"/>
      <c r="C32" s="120"/>
      <c r="D32" s="121"/>
      <c r="E32" s="122"/>
      <c r="F32" s="123"/>
      <c r="G32" s="124"/>
      <c r="H32" s="125"/>
      <c r="I32" s="126"/>
      <c r="J32" s="127"/>
      <c r="K32" s="128"/>
      <c r="L32" s="122"/>
      <c r="M32" s="121"/>
      <c r="N32" s="122"/>
      <c r="O32" s="208"/>
      <c r="P32" s="145"/>
    </row>
    <row r="33" spans="1:16" ht="21" customHeight="1" thickBot="1">
      <c r="A33" s="239" t="s">
        <v>41</v>
      </c>
      <c r="B33" s="22" t="s">
        <v>17</v>
      </c>
      <c r="C33" s="227">
        <v>7</v>
      </c>
      <c r="D33" s="228">
        <v>30</v>
      </c>
      <c r="E33" s="229">
        <v>56</v>
      </c>
      <c r="F33" s="230">
        <v>12</v>
      </c>
      <c r="G33" s="231">
        <v>24</v>
      </c>
      <c r="H33" s="232">
        <v>40</v>
      </c>
      <c r="I33" s="233">
        <v>21</v>
      </c>
      <c r="J33" s="234">
        <v>11</v>
      </c>
      <c r="K33" s="235">
        <v>6</v>
      </c>
      <c r="L33" s="229">
        <v>20</v>
      </c>
      <c r="M33" s="228">
        <v>83</v>
      </c>
      <c r="N33" s="229">
        <v>27</v>
      </c>
      <c r="O33" s="236">
        <v>12</v>
      </c>
      <c r="P33" s="145">
        <f>SUM(C33:O33)</f>
        <v>349</v>
      </c>
    </row>
    <row r="34" spans="1:16" ht="23.25" customHeight="1" thickBot="1">
      <c r="A34" s="239" t="s">
        <v>42</v>
      </c>
      <c r="B34" s="22" t="s">
        <v>17</v>
      </c>
      <c r="C34" s="120">
        <v>135</v>
      </c>
      <c r="D34" s="121">
        <v>6</v>
      </c>
      <c r="E34" s="122">
        <v>0</v>
      </c>
      <c r="F34" s="123">
        <v>1</v>
      </c>
      <c r="G34" s="124">
        <v>6</v>
      </c>
      <c r="H34" s="125">
        <v>0</v>
      </c>
      <c r="I34" s="126">
        <v>0</v>
      </c>
      <c r="J34" s="127">
        <v>0</v>
      </c>
      <c r="K34" s="128">
        <v>0</v>
      </c>
      <c r="L34" s="122">
        <v>0</v>
      </c>
      <c r="M34" s="121">
        <v>0</v>
      </c>
      <c r="N34" s="122">
        <v>4</v>
      </c>
      <c r="O34" s="208">
        <v>4</v>
      </c>
      <c r="P34" s="145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73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591" t="s">
        <v>49</v>
      </c>
      <c r="D4" s="593" t="s">
        <v>3</v>
      </c>
      <c r="E4" s="587" t="s">
        <v>4</v>
      </c>
      <c r="F4" s="595" t="s">
        <v>5</v>
      </c>
      <c r="G4" s="597" t="s">
        <v>6</v>
      </c>
      <c r="H4" s="585" t="s">
        <v>7</v>
      </c>
      <c r="I4" s="587" t="s">
        <v>8</v>
      </c>
      <c r="J4" s="589" t="s">
        <v>9</v>
      </c>
      <c r="K4" s="595" t="s">
        <v>10</v>
      </c>
      <c r="L4" s="601" t="s">
        <v>11</v>
      </c>
      <c r="M4" s="603" t="s">
        <v>12</v>
      </c>
      <c r="N4" s="599" t="s">
        <v>13</v>
      </c>
      <c r="O4" s="595" t="s">
        <v>14</v>
      </c>
      <c r="P4" s="459" t="s">
        <v>15</v>
      </c>
    </row>
    <row r="5" spans="1:16" ht="39.75" customHeight="1" thickBot="1">
      <c r="A5" s="463"/>
      <c r="B5" s="467"/>
      <c r="C5" s="592"/>
      <c r="D5" s="594"/>
      <c r="E5" s="588"/>
      <c r="F5" s="596"/>
      <c r="G5" s="598"/>
      <c r="H5" s="586"/>
      <c r="I5" s="588"/>
      <c r="J5" s="590"/>
      <c r="K5" s="596"/>
      <c r="L5" s="602"/>
      <c r="M5" s="604"/>
      <c r="N5" s="600"/>
      <c r="O5" s="596"/>
      <c r="P5" s="460"/>
    </row>
    <row r="6" spans="1:16" ht="33.75" customHeight="1" thickBot="1">
      <c r="A6" s="114" t="s">
        <v>82</v>
      </c>
      <c r="B6" s="75" t="s">
        <v>17</v>
      </c>
      <c r="C6" s="68">
        <v>320</v>
      </c>
      <c r="D6" s="297">
        <v>126</v>
      </c>
      <c r="E6" s="67">
        <v>8</v>
      </c>
      <c r="F6" s="82">
        <v>14</v>
      </c>
      <c r="G6" s="312">
        <v>60</v>
      </c>
      <c r="H6" s="367">
        <v>16</v>
      </c>
      <c r="I6" s="67">
        <v>11</v>
      </c>
      <c r="J6" s="307">
        <v>39</v>
      </c>
      <c r="K6" s="82">
        <v>30</v>
      </c>
      <c r="L6" s="331">
        <v>24</v>
      </c>
      <c r="M6" s="344">
        <v>47</v>
      </c>
      <c r="N6" s="354">
        <v>17</v>
      </c>
      <c r="O6" s="82">
        <v>32</v>
      </c>
      <c r="P6" s="25">
        <f>SUM(C6:O6)</f>
        <v>744</v>
      </c>
    </row>
    <row r="7" spans="1:16" s="112" customFormat="1" ht="3.75" hidden="1" customHeight="1" thickBot="1">
      <c r="A7" s="115" t="s">
        <v>74</v>
      </c>
      <c r="B7" s="109" t="s">
        <v>17</v>
      </c>
      <c r="C7" s="110">
        <f t="shared" ref="C7:O7" si="0">C6-C29</f>
        <v>268</v>
      </c>
      <c r="D7" s="322">
        <f t="shared" si="0"/>
        <v>110</v>
      </c>
      <c r="E7" s="286">
        <f t="shared" si="0"/>
        <v>6</v>
      </c>
      <c r="F7" s="246">
        <f t="shared" si="0"/>
        <v>14</v>
      </c>
      <c r="G7" s="313">
        <f t="shared" si="0"/>
        <v>49</v>
      </c>
      <c r="H7" s="372">
        <f t="shared" si="0"/>
        <v>14</v>
      </c>
      <c r="I7" s="286">
        <f t="shared" si="0"/>
        <v>8</v>
      </c>
      <c r="J7" s="310">
        <f t="shared" si="0"/>
        <v>33</v>
      </c>
      <c r="K7" s="246">
        <f t="shared" si="0"/>
        <v>25</v>
      </c>
      <c r="L7" s="333">
        <f t="shared" si="0"/>
        <v>19</v>
      </c>
      <c r="M7" s="346">
        <f t="shared" si="0"/>
        <v>38</v>
      </c>
      <c r="N7" s="358">
        <f t="shared" si="0"/>
        <v>15</v>
      </c>
      <c r="O7" s="246">
        <f t="shared" si="0"/>
        <v>25</v>
      </c>
      <c r="P7" s="111">
        <f t="shared" ref="P7" si="1">SUM(C7:O7)</f>
        <v>624</v>
      </c>
    </row>
    <row r="8" spans="1:16" s="112" customFormat="1" ht="17.25" hidden="1" thickBot="1">
      <c r="A8" s="115" t="s">
        <v>75</v>
      </c>
      <c r="B8" s="109" t="s">
        <v>17</v>
      </c>
      <c r="C8" s="110">
        <v>29</v>
      </c>
      <c r="D8" s="322">
        <v>14</v>
      </c>
      <c r="E8" s="286">
        <v>1</v>
      </c>
      <c r="F8" s="246">
        <v>0</v>
      </c>
      <c r="G8" s="313">
        <v>14</v>
      </c>
      <c r="H8" s="372">
        <v>3</v>
      </c>
      <c r="I8" s="286">
        <v>4</v>
      </c>
      <c r="J8" s="310">
        <v>5</v>
      </c>
      <c r="K8" s="246">
        <v>4</v>
      </c>
      <c r="L8" s="333">
        <v>0</v>
      </c>
      <c r="M8" s="346">
        <v>1</v>
      </c>
      <c r="N8" s="358">
        <v>1</v>
      </c>
      <c r="O8" s="246">
        <v>3</v>
      </c>
      <c r="P8" s="111">
        <f>SUM(C8:O8)</f>
        <v>79</v>
      </c>
    </row>
    <row r="9" spans="1:16" ht="30" customHeight="1" thickBot="1">
      <c r="A9" s="116" t="s">
        <v>76</v>
      </c>
      <c r="B9" s="75" t="s">
        <v>17</v>
      </c>
      <c r="C9" s="83">
        <v>336</v>
      </c>
      <c r="D9" s="323">
        <v>124</v>
      </c>
      <c r="E9" s="289">
        <v>7</v>
      </c>
      <c r="F9" s="84">
        <f t="shared" ref="F9" si="2">F7+F8</f>
        <v>14</v>
      </c>
      <c r="G9" s="314">
        <v>77</v>
      </c>
      <c r="H9" s="371">
        <v>14</v>
      </c>
      <c r="I9" s="289">
        <v>12</v>
      </c>
      <c r="J9" s="311">
        <v>38</v>
      </c>
      <c r="K9" s="84">
        <v>29</v>
      </c>
      <c r="L9" s="334">
        <v>8</v>
      </c>
      <c r="M9" s="347">
        <v>40</v>
      </c>
      <c r="N9" s="359">
        <f>N6+'1 квартал 2014'!N29-'2 квартал 2014г.'!N29</f>
        <v>16</v>
      </c>
      <c r="O9" s="247">
        <v>28</v>
      </c>
      <c r="P9" s="36">
        <f t="shared" ref="P9:P10" si="3">SUM(C9:O9)</f>
        <v>743</v>
      </c>
    </row>
    <row r="10" spans="1:16">
      <c r="A10" s="117" t="s">
        <v>19</v>
      </c>
      <c r="B10" s="104" t="s">
        <v>17</v>
      </c>
      <c r="C10" s="85">
        <v>320</v>
      </c>
      <c r="D10" s="292">
        <v>117</v>
      </c>
      <c r="E10" s="276">
        <v>8</v>
      </c>
      <c r="F10" s="86">
        <v>1</v>
      </c>
      <c r="G10" s="315">
        <v>60</v>
      </c>
      <c r="H10" s="361">
        <v>16</v>
      </c>
      <c r="I10" s="276">
        <v>11</v>
      </c>
      <c r="J10" s="301">
        <v>39</v>
      </c>
      <c r="K10" s="86">
        <v>3</v>
      </c>
      <c r="L10" s="326">
        <v>24</v>
      </c>
      <c r="M10" s="338">
        <v>47</v>
      </c>
      <c r="N10" s="349">
        <v>17</v>
      </c>
      <c r="O10" s="248">
        <v>32</v>
      </c>
      <c r="P10" s="47">
        <f t="shared" si="3"/>
        <v>695</v>
      </c>
    </row>
    <row r="11" spans="1:16" ht="15.75" thickBot="1">
      <c r="A11" s="116"/>
      <c r="B11" s="105" t="s">
        <v>28</v>
      </c>
      <c r="C11" s="87">
        <f>C10/C6*100%</f>
        <v>1</v>
      </c>
      <c r="D11" s="293">
        <f t="shared" ref="D11:P11" si="4">D10/D6*100%</f>
        <v>0.9285714285714286</v>
      </c>
      <c r="E11" s="277">
        <f t="shared" si="4"/>
        <v>1</v>
      </c>
      <c r="F11" s="88">
        <f t="shared" si="4"/>
        <v>7.1428571428571425E-2</v>
      </c>
      <c r="G11" s="316">
        <f t="shared" si="4"/>
        <v>1</v>
      </c>
      <c r="H11" s="362">
        <f t="shared" si="4"/>
        <v>1</v>
      </c>
      <c r="I11" s="277">
        <f t="shared" si="4"/>
        <v>1</v>
      </c>
      <c r="J11" s="302">
        <f t="shared" si="4"/>
        <v>1</v>
      </c>
      <c r="K11" s="88">
        <f t="shared" si="4"/>
        <v>0.1</v>
      </c>
      <c r="L11" s="327">
        <f t="shared" si="4"/>
        <v>1</v>
      </c>
      <c r="M11" s="339">
        <f t="shared" si="4"/>
        <v>1</v>
      </c>
      <c r="N11" s="350">
        <f t="shared" si="4"/>
        <v>1</v>
      </c>
      <c r="O11" s="241">
        <f t="shared" si="4"/>
        <v>1</v>
      </c>
      <c r="P11" s="37">
        <f t="shared" si="4"/>
        <v>0.93413978494623651</v>
      </c>
    </row>
    <row r="12" spans="1:16" ht="11.25" customHeight="1">
      <c r="A12" s="583" t="s">
        <v>20</v>
      </c>
      <c r="B12" s="44" t="s">
        <v>17</v>
      </c>
      <c r="C12" s="106">
        <v>205</v>
      </c>
      <c r="D12" s="294">
        <v>66</v>
      </c>
      <c r="E12" s="278">
        <v>2</v>
      </c>
      <c r="F12" s="89"/>
      <c r="G12" s="317">
        <v>9</v>
      </c>
      <c r="H12" s="363"/>
      <c r="I12" s="299"/>
      <c r="J12" s="303">
        <v>7</v>
      </c>
      <c r="K12" s="113">
        <v>3</v>
      </c>
      <c r="L12" s="336">
        <v>1</v>
      </c>
      <c r="M12" s="340">
        <v>11</v>
      </c>
      <c r="N12" s="351">
        <v>2</v>
      </c>
      <c r="O12" s="243">
        <v>4</v>
      </c>
      <c r="P12" s="102">
        <f>SUM(C12:O12)</f>
        <v>310</v>
      </c>
    </row>
    <row r="13" spans="1:16" ht="12" customHeight="1" thickBot="1">
      <c r="A13" s="584"/>
      <c r="B13" s="101" t="s">
        <v>28</v>
      </c>
      <c r="C13" s="90">
        <f>C12/C12*100%</f>
        <v>1</v>
      </c>
      <c r="D13" s="295">
        <f t="shared" ref="D13:P13" si="5">D12/D12*100%</f>
        <v>1</v>
      </c>
      <c r="E13" s="279">
        <f t="shared" si="5"/>
        <v>1</v>
      </c>
      <c r="F13" s="90"/>
      <c r="G13" s="318">
        <f t="shared" si="5"/>
        <v>1</v>
      </c>
      <c r="H13" s="364"/>
      <c r="I13" s="279"/>
      <c r="J13" s="304"/>
      <c r="K13" s="90">
        <f t="shared" si="5"/>
        <v>1</v>
      </c>
      <c r="L13" s="328">
        <f t="shared" ref="L13" si="6">L12/L12*100%</f>
        <v>1</v>
      </c>
      <c r="M13" s="341">
        <f t="shared" si="5"/>
        <v>1</v>
      </c>
      <c r="N13" s="352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50" t="s">
        <v>22</v>
      </c>
      <c r="B14" s="103" t="s">
        <v>17</v>
      </c>
      <c r="C14" s="77">
        <v>214</v>
      </c>
      <c r="D14" s="294">
        <v>98</v>
      </c>
      <c r="E14" s="280">
        <v>8</v>
      </c>
      <c r="F14" s="113">
        <v>7</v>
      </c>
      <c r="G14" s="317">
        <v>29</v>
      </c>
      <c r="H14" s="365">
        <v>10</v>
      </c>
      <c r="I14" s="282">
        <v>4</v>
      </c>
      <c r="J14" s="305">
        <v>28</v>
      </c>
      <c r="K14" s="113">
        <v>18</v>
      </c>
      <c r="L14" s="329">
        <v>5</v>
      </c>
      <c r="M14" s="342">
        <v>12</v>
      </c>
      <c r="N14" s="351">
        <v>18</v>
      </c>
      <c r="O14" s="243">
        <v>23</v>
      </c>
      <c r="P14" s="69">
        <f>SUM(C14:O14)</f>
        <v>474</v>
      </c>
    </row>
    <row r="15" spans="1:16" ht="12.75" customHeight="1" thickBot="1">
      <c r="A15" s="551"/>
      <c r="B15" s="105" t="s">
        <v>28</v>
      </c>
      <c r="C15" s="76">
        <f t="shared" ref="C15:J15" si="7">C14/C9*100%</f>
        <v>0.63690476190476186</v>
      </c>
      <c r="D15" s="296">
        <f t="shared" si="7"/>
        <v>0.79032258064516125</v>
      </c>
      <c r="E15" s="281">
        <f t="shared" si="7"/>
        <v>1.1428571428571428</v>
      </c>
      <c r="F15" s="91">
        <f t="shared" si="7"/>
        <v>0.5</v>
      </c>
      <c r="G15" s="319">
        <f t="shared" si="7"/>
        <v>0.37662337662337664</v>
      </c>
      <c r="H15" s="366">
        <f t="shared" si="7"/>
        <v>0.7142857142857143</v>
      </c>
      <c r="I15" s="281">
        <f t="shared" si="7"/>
        <v>0.33333333333333331</v>
      </c>
      <c r="J15" s="306">
        <f t="shared" si="7"/>
        <v>0.73684210526315785</v>
      </c>
      <c r="K15" s="91">
        <f>K14/K9*100%</f>
        <v>0.62068965517241381</v>
      </c>
      <c r="L15" s="330">
        <f t="shared" ref="L15:P15" si="8">L14/L9*100%</f>
        <v>0.625</v>
      </c>
      <c r="M15" s="343">
        <f t="shared" si="8"/>
        <v>0.3</v>
      </c>
      <c r="N15" s="353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16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10.5" customHeight="1">
      <c r="A17" s="550" t="s">
        <v>27</v>
      </c>
      <c r="B17" s="103" t="s">
        <v>17</v>
      </c>
      <c r="C17" s="77">
        <v>50</v>
      </c>
      <c r="D17" s="554" t="s">
        <v>26</v>
      </c>
      <c r="E17" s="556" t="s">
        <v>26</v>
      </c>
      <c r="F17" s="566" t="s">
        <v>26</v>
      </c>
      <c r="G17" s="317">
        <v>1</v>
      </c>
      <c r="H17" s="365">
        <v>5</v>
      </c>
      <c r="I17" s="556" t="s">
        <v>26</v>
      </c>
      <c r="J17" s="305">
        <v>1</v>
      </c>
      <c r="K17" s="113">
        <v>0</v>
      </c>
      <c r="L17" s="568" t="s">
        <v>26</v>
      </c>
      <c r="M17" s="574" t="s">
        <v>26</v>
      </c>
      <c r="N17" s="560" t="s">
        <v>26</v>
      </c>
      <c r="O17" s="562" t="s">
        <v>26</v>
      </c>
      <c r="P17" s="70">
        <f>SUM(C17:O17)</f>
        <v>57</v>
      </c>
    </row>
    <row r="18" spans="1:16" ht="11.25" customHeight="1" thickBot="1">
      <c r="A18" s="551"/>
      <c r="B18" s="105" t="s">
        <v>28</v>
      </c>
      <c r="C18" s="76">
        <f>C17/C10*100%</f>
        <v>0.15625</v>
      </c>
      <c r="D18" s="582"/>
      <c r="E18" s="579"/>
      <c r="F18" s="567"/>
      <c r="G18" s="324">
        <f t="shared" ref="G18:H18" si="9">G17/G10*100%</f>
        <v>1.6666666666666666E-2</v>
      </c>
      <c r="H18" s="368">
        <f t="shared" si="9"/>
        <v>0.3125</v>
      </c>
      <c r="I18" s="579"/>
      <c r="J18" s="308">
        <f t="shared" ref="J18:K18" si="10">J17/J10*100%</f>
        <v>2.564102564102564E-2</v>
      </c>
      <c r="K18" s="76">
        <f t="shared" si="10"/>
        <v>0</v>
      </c>
      <c r="L18" s="569"/>
      <c r="M18" s="580"/>
      <c r="N18" s="561"/>
      <c r="O18" s="563"/>
      <c r="P18" s="80">
        <f>P17/P10*100%</f>
        <v>8.2014388489208639E-2</v>
      </c>
    </row>
    <row r="19" spans="1:16" ht="12.75" customHeight="1" thickBot="1">
      <c r="A19" s="116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13.5" customHeight="1" thickBot="1">
      <c r="A20" s="116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 ht="12" customHeight="1">
      <c r="A21" s="550" t="s">
        <v>33</v>
      </c>
      <c r="B21" s="472" t="s">
        <v>47</v>
      </c>
      <c r="C21" s="552"/>
      <c r="D21" s="554"/>
      <c r="E21" s="556"/>
      <c r="F21" s="566"/>
      <c r="G21" s="558"/>
      <c r="H21" s="577"/>
      <c r="I21" s="556"/>
      <c r="J21" s="564"/>
      <c r="K21" s="566"/>
      <c r="L21" s="568"/>
      <c r="M21" s="574"/>
      <c r="N21" s="560"/>
      <c r="O21" s="562"/>
      <c r="P21" s="478"/>
    </row>
    <row r="22" spans="1:16" ht="8.25" customHeight="1" thickBot="1">
      <c r="A22" s="551"/>
      <c r="B22" s="473"/>
      <c r="C22" s="581"/>
      <c r="D22" s="582"/>
      <c r="E22" s="579"/>
      <c r="F22" s="567"/>
      <c r="G22" s="576"/>
      <c r="H22" s="578"/>
      <c r="I22" s="579"/>
      <c r="J22" s="565"/>
      <c r="K22" s="567"/>
      <c r="L22" s="569"/>
      <c r="M22" s="580"/>
      <c r="N22" s="561"/>
      <c r="O22" s="563"/>
      <c r="P22" s="479"/>
    </row>
    <row r="23" spans="1:16" ht="12" customHeight="1">
      <c r="A23" s="550" t="s">
        <v>34</v>
      </c>
      <c r="B23" s="103" t="s">
        <v>17</v>
      </c>
      <c r="C23" s="77">
        <v>59</v>
      </c>
      <c r="D23" s="294">
        <v>33</v>
      </c>
      <c r="E23" s="280">
        <v>2</v>
      </c>
      <c r="F23" s="113">
        <v>7</v>
      </c>
      <c r="G23" s="317">
        <v>38</v>
      </c>
      <c r="H23" s="365">
        <v>8</v>
      </c>
      <c r="I23" s="282">
        <v>4</v>
      </c>
      <c r="J23" s="305">
        <v>18</v>
      </c>
      <c r="K23" s="113">
        <v>4</v>
      </c>
      <c r="L23" s="329">
        <v>3</v>
      </c>
      <c r="M23" s="342">
        <v>39</v>
      </c>
      <c r="N23" s="351">
        <v>4</v>
      </c>
      <c r="O23" s="243">
        <v>5</v>
      </c>
      <c r="P23" s="102">
        <f>SUM(C23:O23)</f>
        <v>224</v>
      </c>
    </row>
    <row r="24" spans="1:16" ht="12" customHeight="1" thickBot="1">
      <c r="A24" s="551"/>
      <c r="B24" s="105" t="s">
        <v>28</v>
      </c>
      <c r="C24" s="91">
        <f t="shared" ref="C24:J24" si="11">C23/C9*100%</f>
        <v>0.17559523809523808</v>
      </c>
      <c r="D24" s="296">
        <f t="shared" si="11"/>
        <v>0.2661290322580645</v>
      </c>
      <c r="E24" s="281">
        <f t="shared" si="11"/>
        <v>0.2857142857142857</v>
      </c>
      <c r="F24" s="91">
        <f t="shared" si="11"/>
        <v>0.5</v>
      </c>
      <c r="G24" s="319">
        <f t="shared" si="11"/>
        <v>0.4935064935064935</v>
      </c>
      <c r="H24" s="366">
        <f t="shared" si="11"/>
        <v>0.5714285714285714</v>
      </c>
      <c r="I24" s="281">
        <f t="shared" si="11"/>
        <v>0.33333333333333331</v>
      </c>
      <c r="J24" s="306">
        <f t="shared" si="11"/>
        <v>0.47368421052631576</v>
      </c>
      <c r="K24" s="91">
        <f>K23/K9*100%</f>
        <v>0.13793103448275862</v>
      </c>
      <c r="L24" s="330">
        <f t="shared" ref="L24:P24" si="12">L23/L9*100%</f>
        <v>0.375</v>
      </c>
      <c r="M24" s="343">
        <f t="shared" si="12"/>
        <v>0.97499999999999998</v>
      </c>
      <c r="N24" s="353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50" t="s">
        <v>35</v>
      </c>
      <c r="B25" s="103" t="s">
        <v>17</v>
      </c>
      <c r="C25" s="77">
        <v>277</v>
      </c>
      <c r="D25" s="294">
        <v>91</v>
      </c>
      <c r="E25" s="280">
        <v>6</v>
      </c>
      <c r="F25" s="113">
        <v>6</v>
      </c>
      <c r="G25" s="317">
        <v>39</v>
      </c>
      <c r="H25" s="365">
        <v>6</v>
      </c>
      <c r="I25" s="282">
        <v>8</v>
      </c>
      <c r="J25" s="305">
        <v>20</v>
      </c>
      <c r="K25" s="113">
        <v>24</v>
      </c>
      <c r="L25" s="329">
        <v>5</v>
      </c>
      <c r="M25" s="342">
        <v>1</v>
      </c>
      <c r="N25" s="351">
        <v>12</v>
      </c>
      <c r="O25" s="243">
        <v>22</v>
      </c>
      <c r="P25" s="102">
        <f>SUM(C25:O25)</f>
        <v>517</v>
      </c>
    </row>
    <row r="26" spans="1:16" ht="14.25" customHeight="1" thickBot="1">
      <c r="A26" s="551"/>
      <c r="B26" s="105" t="s">
        <v>28</v>
      </c>
      <c r="C26" s="78">
        <f t="shared" ref="C26:N26" si="13">C25/C9*100%</f>
        <v>0.82440476190476186</v>
      </c>
      <c r="D26" s="298">
        <f t="shared" si="13"/>
        <v>0.7338709677419355</v>
      </c>
      <c r="E26" s="283">
        <f t="shared" si="13"/>
        <v>0.8571428571428571</v>
      </c>
      <c r="F26" s="92">
        <f t="shared" si="13"/>
        <v>0.42857142857142855</v>
      </c>
      <c r="G26" s="320">
        <f t="shared" si="13"/>
        <v>0.50649350649350644</v>
      </c>
      <c r="H26" s="369">
        <f t="shared" si="13"/>
        <v>0.42857142857142855</v>
      </c>
      <c r="I26" s="283">
        <f t="shared" si="13"/>
        <v>0.66666666666666663</v>
      </c>
      <c r="J26" s="309">
        <f t="shared" si="13"/>
        <v>0.52631578947368418</v>
      </c>
      <c r="K26" s="92">
        <f t="shared" si="13"/>
        <v>0.82758620689655171</v>
      </c>
      <c r="L26" s="332">
        <f t="shared" si="13"/>
        <v>0.625</v>
      </c>
      <c r="M26" s="345">
        <f t="shared" si="13"/>
        <v>2.5000000000000001E-2</v>
      </c>
      <c r="N26" s="355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50" t="s">
        <v>36</v>
      </c>
      <c r="B27" s="100" t="s">
        <v>17</v>
      </c>
      <c r="C27" s="552" t="s">
        <v>26</v>
      </c>
      <c r="D27" s="554" t="s">
        <v>26</v>
      </c>
      <c r="E27" s="556" t="s">
        <v>26</v>
      </c>
      <c r="F27" s="243">
        <v>1</v>
      </c>
      <c r="G27" s="558" t="s">
        <v>26</v>
      </c>
      <c r="H27" s="570" t="s">
        <v>26</v>
      </c>
      <c r="I27" s="556" t="s">
        <v>26</v>
      </c>
      <c r="J27" s="564" t="s">
        <v>26</v>
      </c>
      <c r="K27" s="243">
        <v>1</v>
      </c>
      <c r="L27" s="568" t="s">
        <v>26</v>
      </c>
      <c r="M27" s="574" t="s">
        <v>26</v>
      </c>
      <c r="N27" s="356">
        <v>0</v>
      </c>
      <c r="O27" s="243">
        <v>1</v>
      </c>
      <c r="P27" s="102">
        <f>SUM(C27:O27)</f>
        <v>3</v>
      </c>
    </row>
    <row r="28" spans="1:16" ht="13.5" customHeight="1" thickBot="1">
      <c r="A28" s="551"/>
      <c r="B28" s="101" t="s">
        <v>28</v>
      </c>
      <c r="C28" s="553"/>
      <c r="D28" s="555"/>
      <c r="E28" s="557"/>
      <c r="F28" s="245">
        <f t="shared" ref="F28" si="14">F27/F9*100%</f>
        <v>7.1428571428571425E-2</v>
      </c>
      <c r="G28" s="559"/>
      <c r="H28" s="571"/>
      <c r="I28" s="557"/>
      <c r="J28" s="572"/>
      <c r="K28" s="245">
        <f t="shared" ref="K28" si="15">K27/K9*100%</f>
        <v>3.4482758620689655E-2</v>
      </c>
      <c r="L28" s="573"/>
      <c r="M28" s="575"/>
      <c r="N28" s="357">
        <f t="shared" ref="N28:P28" si="16">N27/N9*100%</f>
        <v>0</v>
      </c>
      <c r="O28" s="245">
        <f t="shared" si="16"/>
        <v>3.5714285714285712E-2</v>
      </c>
      <c r="P28" s="39">
        <f t="shared" si="16"/>
        <v>4.0376850605652759E-3</v>
      </c>
    </row>
    <row r="29" spans="1:16" ht="15.75" thickBot="1">
      <c r="A29" s="116" t="s">
        <v>37</v>
      </c>
      <c r="B29" s="22" t="s">
        <v>17</v>
      </c>
      <c r="C29" s="68">
        <v>52</v>
      </c>
      <c r="D29" s="297">
        <v>16</v>
      </c>
      <c r="E29" s="67">
        <v>2</v>
      </c>
      <c r="F29" s="82">
        <v>0</v>
      </c>
      <c r="G29" s="312">
        <v>11</v>
      </c>
      <c r="H29" s="367">
        <v>2</v>
      </c>
      <c r="I29" s="67">
        <v>3</v>
      </c>
      <c r="J29" s="307">
        <v>6</v>
      </c>
      <c r="K29" s="82">
        <v>5</v>
      </c>
      <c r="L29" s="331">
        <v>5</v>
      </c>
      <c r="M29" s="344">
        <v>9</v>
      </c>
      <c r="N29" s="354">
        <v>2</v>
      </c>
      <c r="O29" s="242">
        <v>7</v>
      </c>
      <c r="P29" s="36">
        <f>SUM(C29:O29)</f>
        <v>120</v>
      </c>
    </row>
    <row r="30" spans="1:16" ht="27" customHeight="1" thickBot="1">
      <c r="A30" s="116" t="s">
        <v>38</v>
      </c>
      <c r="B30" s="22" t="s">
        <v>17</v>
      </c>
      <c r="C30" s="68">
        <v>183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30</v>
      </c>
      <c r="L30" s="331">
        <v>0</v>
      </c>
      <c r="M30" s="344">
        <v>0</v>
      </c>
      <c r="N30" s="354">
        <v>10</v>
      </c>
      <c r="O30" s="242">
        <v>0</v>
      </c>
      <c r="P30" s="36">
        <f>SUM(C30:O30)</f>
        <v>223</v>
      </c>
    </row>
    <row r="31" spans="1:16" ht="25.5" thickBot="1">
      <c r="A31" s="117" t="s">
        <v>39</v>
      </c>
      <c r="B31" s="100" t="s">
        <v>17</v>
      </c>
      <c r="C31" s="107">
        <v>30</v>
      </c>
      <c r="D31" s="294">
        <v>21</v>
      </c>
      <c r="E31" s="280">
        <v>24</v>
      </c>
      <c r="F31" s="113">
        <v>26</v>
      </c>
      <c r="G31" s="317">
        <v>14</v>
      </c>
      <c r="H31" s="365">
        <v>62</v>
      </c>
      <c r="I31" s="282">
        <v>23</v>
      </c>
      <c r="J31" s="305">
        <v>12</v>
      </c>
      <c r="K31" s="113">
        <v>4</v>
      </c>
      <c r="L31" s="329">
        <v>23</v>
      </c>
      <c r="M31" s="342">
        <v>213</v>
      </c>
      <c r="N31" s="351">
        <v>19</v>
      </c>
      <c r="O31" s="243">
        <v>14</v>
      </c>
      <c r="P31" s="36">
        <f>SUM(C31:O31)</f>
        <v>485</v>
      </c>
    </row>
    <row r="32" spans="1:16" ht="12" customHeight="1" thickBot="1">
      <c r="A32" s="11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25.5" thickBot="1">
      <c r="A33" s="116" t="s">
        <v>41</v>
      </c>
      <c r="B33" s="22" t="s">
        <v>17</v>
      </c>
      <c r="C33" s="93">
        <v>20</v>
      </c>
      <c r="D33" s="291">
        <v>21</v>
      </c>
      <c r="E33" s="275">
        <v>24</v>
      </c>
      <c r="F33" s="94">
        <v>18</v>
      </c>
      <c r="G33" s="321">
        <v>12</v>
      </c>
      <c r="H33" s="360">
        <v>39</v>
      </c>
      <c r="I33" s="275">
        <v>19</v>
      </c>
      <c r="J33" s="300">
        <v>12</v>
      </c>
      <c r="K33" s="94">
        <v>4</v>
      </c>
      <c r="L33" s="325">
        <v>17</v>
      </c>
      <c r="M33" s="337">
        <v>75</v>
      </c>
      <c r="N33" s="348">
        <v>19</v>
      </c>
      <c r="O33" s="249">
        <v>14</v>
      </c>
      <c r="P33" s="36">
        <f>SUM(C33:O33)</f>
        <v>294</v>
      </c>
    </row>
    <row r="34" spans="1:16" ht="25.5" thickBot="1">
      <c r="A34" s="116" t="s">
        <v>42</v>
      </c>
      <c r="B34" s="22" t="s">
        <v>17</v>
      </c>
      <c r="C34" s="68">
        <v>9</v>
      </c>
      <c r="D34" s="297">
        <v>7</v>
      </c>
      <c r="E34" s="67">
        <v>0</v>
      </c>
      <c r="F34" s="82">
        <v>2</v>
      </c>
      <c r="G34" s="312">
        <v>5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81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591" t="s">
        <v>43</v>
      </c>
      <c r="D4" s="591" t="s">
        <v>3</v>
      </c>
      <c r="E4" s="591" t="s">
        <v>4</v>
      </c>
      <c r="F4" s="591" t="s">
        <v>5</v>
      </c>
      <c r="G4" s="591" t="s">
        <v>6</v>
      </c>
      <c r="H4" s="591" t="s">
        <v>7</v>
      </c>
      <c r="I4" s="591" t="s">
        <v>8</v>
      </c>
      <c r="J4" s="591" t="s">
        <v>9</v>
      </c>
      <c r="K4" s="591" t="s">
        <v>10</v>
      </c>
      <c r="L4" s="591" t="s">
        <v>11</v>
      </c>
      <c r="M4" s="591" t="s">
        <v>12</v>
      </c>
      <c r="N4" s="591" t="s">
        <v>13</v>
      </c>
      <c r="O4" s="591" t="s">
        <v>14</v>
      </c>
      <c r="P4" s="610" t="s">
        <v>15</v>
      </c>
    </row>
    <row r="5" spans="1:16" ht="36.75" customHeight="1" thickBot="1">
      <c r="A5" s="463"/>
      <c r="B5" s="467"/>
      <c r="C5" s="592"/>
      <c r="D5" s="592"/>
      <c r="E5" s="592"/>
      <c r="F5" s="592"/>
      <c r="G5" s="592"/>
      <c r="H5" s="592"/>
      <c r="I5" s="592"/>
      <c r="J5" s="592"/>
      <c r="K5" s="592"/>
      <c r="L5" s="592"/>
      <c r="M5" s="592"/>
      <c r="N5" s="592"/>
      <c r="O5" s="592"/>
      <c r="P5" s="611"/>
    </row>
    <row r="6" spans="1:16" ht="17.25" thickBot="1">
      <c r="A6" s="116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16" t="s">
        <v>83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18" t="s">
        <v>19</v>
      </c>
      <c r="B8" s="103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18"/>
      <c r="B9" s="105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1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83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2" t="e">
        <f>SUM(C10:O10)</f>
        <v>#REF!</v>
      </c>
    </row>
    <row r="11" spans="1:16" ht="15.75" thickBot="1">
      <c r="A11" s="584"/>
      <c r="B11" s="101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608" t="s">
        <v>22</v>
      </c>
      <c r="B12" s="100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609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19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36" t="s">
        <v>26</v>
      </c>
    </row>
    <row r="15" spans="1:16" ht="11.25" customHeight="1" thickBot="1">
      <c r="A15" s="550" t="s">
        <v>27</v>
      </c>
      <c r="B15" s="100" t="s">
        <v>17</v>
      </c>
      <c r="C15" s="68">
        <f>'1 квартал 2014г.'!C17+'2 квартал 2014г.'!C17</f>
        <v>55</v>
      </c>
      <c r="D15" s="68">
        <v>0</v>
      </c>
      <c r="E15" s="566" t="s">
        <v>26</v>
      </c>
      <c r="F15" s="566" t="s">
        <v>26</v>
      </c>
      <c r="G15" s="68">
        <f>'1 квартал 2014г.'!G17+'2 квартал 2014г.'!G17</f>
        <v>2</v>
      </c>
      <c r="H15" s="68" t="e">
        <f>#REF!+#REF!</f>
        <v>#REF!</v>
      </c>
      <c r="I15" s="566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66" t="s">
        <v>26</v>
      </c>
      <c r="M15" s="566" t="s">
        <v>26</v>
      </c>
      <c r="N15" s="566" t="s">
        <v>26</v>
      </c>
      <c r="O15" s="562" t="s">
        <v>26</v>
      </c>
      <c r="P15" s="102" t="e">
        <f>SUM(C15:O15)</f>
        <v>#REF!</v>
      </c>
    </row>
    <row r="16" spans="1:16" ht="11.25" customHeight="1" thickBot="1">
      <c r="A16" s="551"/>
      <c r="B16" s="101" t="s">
        <v>28</v>
      </c>
      <c r="C16" s="90">
        <f>C15/C7*100%</f>
        <v>8.5403726708074529E-2</v>
      </c>
      <c r="D16" s="91">
        <f>D15/D7*100%</f>
        <v>0</v>
      </c>
      <c r="E16" s="567"/>
      <c r="F16" s="567"/>
      <c r="G16" s="91">
        <f>G15/G7*100%</f>
        <v>1.8518518518518517E-2</v>
      </c>
      <c r="H16" s="91" t="e">
        <f>H15/H7*100%</f>
        <v>#REF!</v>
      </c>
      <c r="I16" s="567"/>
      <c r="J16" s="91">
        <f>J15/J7*100%</f>
        <v>1.3333333333333334E-2</v>
      </c>
      <c r="K16" s="91">
        <f>K15/K7*100%</f>
        <v>2.0408163265306121E-2</v>
      </c>
      <c r="L16" s="567"/>
      <c r="M16" s="567"/>
      <c r="N16" s="567"/>
      <c r="O16" s="563"/>
      <c r="P16" s="39" t="e">
        <f>P15/P7*100%</f>
        <v>#REF!</v>
      </c>
    </row>
    <row r="17" spans="1:16" ht="43.5" customHeight="1" thickBot="1">
      <c r="A17" s="11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36" t="s">
        <v>26</v>
      </c>
    </row>
    <row r="18" spans="1:16" ht="15.75" thickBot="1">
      <c r="A18" s="11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36" t="s">
        <v>26</v>
      </c>
    </row>
    <row r="19" spans="1:16" ht="9.75" customHeight="1">
      <c r="A19" s="550" t="s">
        <v>33</v>
      </c>
      <c r="B19" s="472" t="s">
        <v>23</v>
      </c>
      <c r="C19" s="552"/>
      <c r="D19" s="566"/>
      <c r="E19" s="566"/>
      <c r="F19" s="566"/>
      <c r="G19" s="566"/>
      <c r="H19" s="606"/>
      <c r="I19" s="566"/>
      <c r="J19" s="566"/>
      <c r="K19" s="566"/>
      <c r="L19" s="566"/>
      <c r="M19" s="566"/>
      <c r="N19" s="566"/>
      <c r="O19" s="562"/>
      <c r="P19" s="478"/>
    </row>
    <row r="20" spans="1:16" ht="11.25" customHeight="1" thickBot="1">
      <c r="A20" s="551"/>
      <c r="B20" s="473"/>
      <c r="C20" s="581"/>
      <c r="D20" s="567"/>
      <c r="E20" s="567"/>
      <c r="F20" s="567"/>
      <c r="G20" s="567"/>
      <c r="H20" s="607"/>
      <c r="I20" s="567"/>
      <c r="J20" s="567"/>
      <c r="K20" s="567"/>
      <c r="L20" s="567"/>
      <c r="M20" s="567"/>
      <c r="N20" s="567"/>
      <c r="O20" s="563"/>
      <c r="P20" s="479"/>
    </row>
    <row r="21" spans="1:16" ht="15.75" thickBot="1">
      <c r="A21" s="550" t="s">
        <v>34</v>
      </c>
      <c r="B21" s="100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2">
        <f>SUM(C21:O21)</f>
        <v>380</v>
      </c>
    </row>
    <row r="22" spans="1:16" ht="15.75" thickBot="1">
      <c r="A22" s="551"/>
      <c r="B22" s="101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50" t="s">
        <v>35</v>
      </c>
      <c r="B23" s="100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2">
        <f>SUM(C23:O23)</f>
        <v>999</v>
      </c>
    </row>
    <row r="24" spans="1:16" ht="15.75" thickBot="1">
      <c r="A24" s="551"/>
      <c r="B24" s="101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50" t="s">
        <v>36</v>
      </c>
      <c r="B25" s="100" t="s">
        <v>17</v>
      </c>
      <c r="C25" s="552" t="s">
        <v>26</v>
      </c>
      <c r="D25" s="566" t="s">
        <v>26</v>
      </c>
      <c r="E25" s="566" t="s">
        <v>26</v>
      </c>
      <c r="F25" s="113">
        <f>'2 квартал 2014г.'!F27</f>
        <v>1</v>
      </c>
      <c r="G25" s="566" t="s">
        <v>26</v>
      </c>
      <c r="H25" s="566" t="s">
        <v>26</v>
      </c>
      <c r="I25" s="566" t="s">
        <v>26</v>
      </c>
      <c r="J25" s="566" t="s">
        <v>26</v>
      </c>
      <c r="K25" s="113">
        <f>'2 квартал 2014г.'!K27</f>
        <v>1</v>
      </c>
      <c r="L25" s="566" t="s">
        <v>26</v>
      </c>
      <c r="M25" s="566" t="s">
        <v>26</v>
      </c>
      <c r="N25" s="113">
        <v>1</v>
      </c>
      <c r="O25" s="243">
        <f>'1 квартал 2014г.'!O27+'2 квартал 2014г.'!O27</f>
        <v>2</v>
      </c>
      <c r="P25" s="102">
        <f>SUM(C25:O25)</f>
        <v>5</v>
      </c>
    </row>
    <row r="26" spans="1:16" ht="13.5" customHeight="1" thickBot="1">
      <c r="A26" s="551"/>
      <c r="B26" s="101" t="s">
        <v>28</v>
      </c>
      <c r="C26" s="553"/>
      <c r="D26" s="605"/>
      <c r="E26" s="605"/>
      <c r="F26" s="244">
        <f>F25/F7*100%</f>
        <v>4.3478260869565216E-2</v>
      </c>
      <c r="G26" s="605"/>
      <c r="H26" s="605"/>
      <c r="I26" s="605"/>
      <c r="J26" s="605"/>
      <c r="K26" s="244">
        <f>K25/K7*100%</f>
        <v>2.0408163265306121E-2</v>
      </c>
      <c r="L26" s="605"/>
      <c r="M26" s="605"/>
      <c r="N26" s="244">
        <f>N25/N7*100%</f>
        <v>0.02</v>
      </c>
      <c r="O26" s="245">
        <f>O25/O7*100%</f>
        <v>4.2553191489361701E-2</v>
      </c>
      <c r="P26" s="50">
        <f>SUM(F26+O26)</f>
        <v>8.6031452358926924E-2</v>
      </c>
    </row>
    <row r="27" spans="1:16" ht="15.75" thickBot="1">
      <c r="A27" s="116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16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17" t="s">
        <v>39</v>
      </c>
      <c r="B29" s="100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16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16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16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84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591" t="s">
        <v>49</v>
      </c>
      <c r="D4" s="595" t="s">
        <v>3</v>
      </c>
      <c r="E4" s="595" t="s">
        <v>4</v>
      </c>
      <c r="F4" s="595" t="s">
        <v>5</v>
      </c>
      <c r="G4" s="595" t="s">
        <v>6</v>
      </c>
      <c r="H4" s="595" t="s">
        <v>7</v>
      </c>
      <c r="I4" s="595" t="s">
        <v>8</v>
      </c>
      <c r="J4" s="595" t="s">
        <v>9</v>
      </c>
      <c r="K4" s="595" t="s">
        <v>10</v>
      </c>
      <c r="L4" s="595" t="s">
        <v>11</v>
      </c>
      <c r="M4" s="595" t="s">
        <v>12</v>
      </c>
      <c r="N4" s="595" t="s">
        <v>13</v>
      </c>
      <c r="O4" s="595" t="s">
        <v>14</v>
      </c>
      <c r="P4" s="459" t="s">
        <v>15</v>
      </c>
    </row>
    <row r="5" spans="1:16" ht="23.25" customHeight="1" thickBot="1">
      <c r="A5" s="463"/>
      <c r="B5" s="467"/>
      <c r="C5" s="592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460"/>
    </row>
    <row r="6" spans="1:16" ht="31.5" customHeight="1" thickBot="1">
      <c r="A6" s="114" t="s">
        <v>87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82">
        <v>41</v>
      </c>
      <c r="P6" s="36">
        <f>SUM(C6:O6)</f>
        <v>801</v>
      </c>
    </row>
    <row r="7" spans="1:16" ht="12" hidden="1" customHeight="1">
      <c r="A7" s="381" t="s">
        <v>86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84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0">
        <f t="shared" ref="P7" si="1">SUM(C7:O7)</f>
        <v>649</v>
      </c>
    </row>
    <row r="8" spans="1:16" ht="32.25" hidden="1" customHeight="1">
      <c r="A8" s="273" t="s">
        <v>88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85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74">
        <f>SUM(C8:O8)</f>
        <v>122</v>
      </c>
    </row>
    <row r="9" spans="1:16" ht="33.75" thickBot="1">
      <c r="A9" s="266" t="s">
        <v>89</v>
      </c>
      <c r="B9" s="262" t="s">
        <v>17</v>
      </c>
      <c r="C9" s="271">
        <f>C7+C8</f>
        <v>361</v>
      </c>
      <c r="D9" s="271">
        <f>D7+D8</f>
        <v>97</v>
      </c>
      <c r="E9" s="271">
        <f>E7+E8</f>
        <v>7</v>
      </c>
      <c r="F9" s="271">
        <f t="shared" ref="F9" si="2">F7+F8</f>
        <v>8</v>
      </c>
      <c r="G9" s="271">
        <v>31</v>
      </c>
      <c r="H9" s="271">
        <v>10</v>
      </c>
      <c r="I9" s="271">
        <f t="shared" ref="I9:O9" si="3">I7+I8</f>
        <v>6</v>
      </c>
      <c r="J9" s="271">
        <f t="shared" si="3"/>
        <v>50</v>
      </c>
      <c r="K9" s="271">
        <f t="shared" si="3"/>
        <v>30</v>
      </c>
      <c r="L9" s="271">
        <f t="shared" si="3"/>
        <v>19</v>
      </c>
      <c r="M9" s="271">
        <f t="shared" si="3"/>
        <v>59</v>
      </c>
      <c r="N9" s="271">
        <f t="shared" si="3"/>
        <v>32</v>
      </c>
      <c r="O9" s="271">
        <f t="shared" si="3"/>
        <v>44</v>
      </c>
      <c r="P9" s="263">
        <f t="shared" ref="P9:P10" si="4">SUM(C9:O9)</f>
        <v>754</v>
      </c>
    </row>
    <row r="10" spans="1:16" ht="15.75" customHeight="1">
      <c r="A10" s="265" t="s">
        <v>19</v>
      </c>
      <c r="B10" s="261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48">
        <v>41</v>
      </c>
      <c r="P10" s="47">
        <f t="shared" si="4"/>
        <v>762</v>
      </c>
    </row>
    <row r="11" spans="1:16" ht="9.75" customHeight="1" thickBot="1">
      <c r="A11" s="266"/>
      <c r="B11" s="262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1">
        <f t="shared" si="5"/>
        <v>1</v>
      </c>
      <c r="P11" s="37">
        <f t="shared" si="5"/>
        <v>0.95131086142322097</v>
      </c>
    </row>
    <row r="12" spans="1:16" ht="12" customHeight="1">
      <c r="A12" s="583" t="s">
        <v>20</v>
      </c>
      <c r="B12" s="373" t="s">
        <v>17</v>
      </c>
      <c r="C12" s="268">
        <v>183</v>
      </c>
      <c r="D12" s="378">
        <v>48</v>
      </c>
      <c r="E12" s="386">
        <v>9</v>
      </c>
      <c r="F12" s="378">
        <v>0</v>
      </c>
      <c r="G12" s="378">
        <v>16</v>
      </c>
      <c r="H12" s="378">
        <v>0</v>
      </c>
      <c r="I12" s="378">
        <v>0</v>
      </c>
      <c r="J12" s="386">
        <v>4</v>
      </c>
      <c r="K12" s="378">
        <v>3</v>
      </c>
      <c r="L12" s="378">
        <v>0</v>
      </c>
      <c r="M12" s="386">
        <v>15</v>
      </c>
      <c r="N12" s="378">
        <v>11</v>
      </c>
      <c r="O12" s="376">
        <v>0</v>
      </c>
      <c r="P12" s="257">
        <f>SUM(C12:O12)</f>
        <v>289</v>
      </c>
    </row>
    <row r="13" spans="1:16" ht="11.25" customHeight="1" thickBot="1">
      <c r="A13" s="584"/>
      <c r="B13" s="374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50" t="s">
        <v>22</v>
      </c>
      <c r="B14" s="260" t="s">
        <v>17</v>
      </c>
      <c r="C14" s="383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48">
        <v>44</v>
      </c>
      <c r="P14" s="69">
        <f>SUM(C14:O14)</f>
        <v>574</v>
      </c>
    </row>
    <row r="15" spans="1:16" ht="12.75" customHeight="1" thickBot="1">
      <c r="A15" s="551"/>
      <c r="B15" s="262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66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2" t="s">
        <v>26</v>
      </c>
      <c r="P16" s="69" t="s">
        <v>26</v>
      </c>
    </row>
    <row r="17" spans="1:16" ht="13.5" customHeight="1">
      <c r="A17" s="550" t="s">
        <v>27</v>
      </c>
      <c r="B17" s="260" t="s">
        <v>17</v>
      </c>
      <c r="C17" s="77">
        <v>31</v>
      </c>
      <c r="D17" s="378">
        <v>0</v>
      </c>
      <c r="E17" s="378">
        <v>0</v>
      </c>
      <c r="F17" s="378">
        <v>0</v>
      </c>
      <c r="G17" s="378">
        <v>2</v>
      </c>
      <c r="H17" s="378">
        <v>0</v>
      </c>
      <c r="I17" s="378">
        <v>0</v>
      </c>
      <c r="J17" s="378">
        <v>4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70">
        <f>SUM(C17:O17)</f>
        <v>37</v>
      </c>
    </row>
    <row r="18" spans="1:16" ht="12" customHeight="1" thickBot="1">
      <c r="A18" s="551"/>
      <c r="B18" s="262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66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2" t="s">
        <v>26</v>
      </c>
      <c r="P19" s="36" t="s">
        <v>26</v>
      </c>
    </row>
    <row r="20" spans="1:16" ht="19.5" customHeight="1" thickBot="1">
      <c r="A20" s="266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2" t="s">
        <v>26</v>
      </c>
      <c r="P20" s="36" t="s">
        <v>26</v>
      </c>
    </row>
    <row r="21" spans="1:16">
      <c r="A21" s="550" t="s">
        <v>33</v>
      </c>
      <c r="B21" s="472" t="s">
        <v>47</v>
      </c>
      <c r="C21" s="552"/>
      <c r="D21" s="566"/>
      <c r="E21" s="566"/>
      <c r="F21" s="566"/>
      <c r="G21" s="566"/>
      <c r="H21" s="606"/>
      <c r="I21" s="566"/>
      <c r="J21" s="566"/>
      <c r="K21" s="566"/>
      <c r="L21" s="566"/>
      <c r="M21" s="566"/>
      <c r="N21" s="566"/>
      <c r="O21" s="562"/>
      <c r="P21" s="478"/>
    </row>
    <row r="22" spans="1:16" ht="5.25" customHeight="1" thickBot="1">
      <c r="A22" s="551"/>
      <c r="B22" s="473"/>
      <c r="C22" s="581"/>
      <c r="D22" s="567"/>
      <c r="E22" s="567"/>
      <c r="F22" s="567"/>
      <c r="G22" s="567"/>
      <c r="H22" s="607"/>
      <c r="I22" s="567"/>
      <c r="J22" s="567"/>
      <c r="K22" s="567"/>
      <c r="L22" s="567"/>
      <c r="M22" s="567"/>
      <c r="N22" s="567"/>
      <c r="O22" s="563"/>
      <c r="P22" s="479"/>
    </row>
    <row r="23" spans="1:16" ht="11.25" customHeight="1">
      <c r="A23" s="550" t="s">
        <v>34</v>
      </c>
      <c r="B23" s="260" t="s">
        <v>17</v>
      </c>
      <c r="C23" s="77">
        <v>68</v>
      </c>
      <c r="D23" s="378">
        <v>12</v>
      </c>
      <c r="E23" s="378">
        <v>2</v>
      </c>
      <c r="F23" s="378">
        <v>3</v>
      </c>
      <c r="G23" s="378">
        <v>12</v>
      </c>
      <c r="H23" s="378">
        <v>7</v>
      </c>
      <c r="I23" s="378">
        <v>3</v>
      </c>
      <c r="J23" s="378">
        <v>28</v>
      </c>
      <c r="K23" s="378">
        <v>2</v>
      </c>
      <c r="L23" s="378">
        <v>3</v>
      </c>
      <c r="M23" s="378">
        <v>0</v>
      </c>
      <c r="N23" s="378">
        <v>2</v>
      </c>
      <c r="O23" s="376">
        <v>0</v>
      </c>
      <c r="P23" s="257">
        <f>SUM(C23:O23)</f>
        <v>142</v>
      </c>
    </row>
    <row r="24" spans="1:16" ht="12" customHeight="1" thickBot="1">
      <c r="A24" s="551"/>
      <c r="B24" s="262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50" t="s">
        <v>35</v>
      </c>
      <c r="B25" s="260" t="s">
        <v>17</v>
      </c>
      <c r="C25" s="77">
        <v>293</v>
      </c>
      <c r="D25" s="378">
        <v>85</v>
      </c>
      <c r="E25" s="378">
        <v>5</v>
      </c>
      <c r="F25" s="378">
        <v>5</v>
      </c>
      <c r="G25" s="378">
        <v>19</v>
      </c>
      <c r="H25" s="378">
        <v>3</v>
      </c>
      <c r="I25" s="378">
        <v>3</v>
      </c>
      <c r="J25" s="378">
        <v>22</v>
      </c>
      <c r="K25" s="378">
        <v>27</v>
      </c>
      <c r="L25" s="378">
        <v>16</v>
      </c>
      <c r="M25" s="378">
        <v>59</v>
      </c>
      <c r="N25" s="378">
        <v>30</v>
      </c>
      <c r="O25" s="376">
        <v>44</v>
      </c>
      <c r="P25" s="257">
        <f>SUM(C25:O25)</f>
        <v>611</v>
      </c>
    </row>
    <row r="26" spans="1:16" ht="11.25" customHeight="1" thickBot="1">
      <c r="A26" s="551"/>
      <c r="B26" s="262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50" t="s">
        <v>36</v>
      </c>
      <c r="B27" s="258" t="s">
        <v>17</v>
      </c>
      <c r="C27" s="376">
        <v>0</v>
      </c>
      <c r="D27" s="376">
        <v>0</v>
      </c>
      <c r="E27" s="376">
        <v>0</v>
      </c>
      <c r="F27" s="376">
        <v>0</v>
      </c>
      <c r="G27" s="376">
        <v>0</v>
      </c>
      <c r="H27" s="376">
        <v>0</v>
      </c>
      <c r="I27" s="376">
        <v>0</v>
      </c>
      <c r="J27" s="376">
        <v>0</v>
      </c>
      <c r="K27" s="376">
        <v>1</v>
      </c>
      <c r="L27" s="376">
        <v>0</v>
      </c>
      <c r="M27" s="376">
        <v>0</v>
      </c>
      <c r="N27" s="376">
        <v>0</v>
      </c>
      <c r="O27" s="376">
        <v>0</v>
      </c>
      <c r="P27" s="257">
        <f>SUM(C27:O27)</f>
        <v>1</v>
      </c>
    </row>
    <row r="28" spans="1:16" ht="11.25" customHeight="1" thickBot="1">
      <c r="A28" s="551"/>
      <c r="B28" s="259" t="s">
        <v>28</v>
      </c>
      <c r="C28" s="245">
        <f t="shared" ref="C28:E28" si="16">C27/C9*100%</f>
        <v>0</v>
      </c>
      <c r="D28" s="245">
        <f t="shared" si="16"/>
        <v>0</v>
      </c>
      <c r="E28" s="245">
        <f t="shared" si="16"/>
        <v>0</v>
      </c>
      <c r="F28" s="245">
        <f t="shared" ref="F28:J28" si="17">F27/F9*100%</f>
        <v>0</v>
      </c>
      <c r="G28" s="245">
        <f t="shared" si="17"/>
        <v>0</v>
      </c>
      <c r="H28" s="245">
        <f t="shared" si="17"/>
        <v>0</v>
      </c>
      <c r="I28" s="245">
        <f t="shared" si="17"/>
        <v>0</v>
      </c>
      <c r="J28" s="245">
        <f t="shared" si="17"/>
        <v>0</v>
      </c>
      <c r="K28" s="245">
        <f t="shared" ref="K28:M28" si="18">K27/K9*100%</f>
        <v>3.3333333333333333E-2</v>
      </c>
      <c r="L28" s="245">
        <f t="shared" si="18"/>
        <v>0</v>
      </c>
      <c r="M28" s="245">
        <f t="shared" si="18"/>
        <v>0</v>
      </c>
      <c r="N28" s="244">
        <f t="shared" ref="N28:P28" si="19">N27/N9*100%</f>
        <v>0</v>
      </c>
      <c r="O28" s="245">
        <f t="shared" si="19"/>
        <v>0</v>
      </c>
      <c r="P28" s="39">
        <f t="shared" si="19"/>
        <v>1.3262599469496021E-3</v>
      </c>
    </row>
    <row r="29" spans="1:16" ht="13.5" customHeight="1" thickBot="1">
      <c r="A29" s="266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2">
        <v>4</v>
      </c>
      <c r="P29" s="36">
        <f>SUM(C29:O29)</f>
        <v>152</v>
      </c>
    </row>
    <row r="30" spans="1:16" ht="24" customHeight="1" thickBot="1">
      <c r="A30" s="266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2">
        <v>0</v>
      </c>
      <c r="P30" s="36">
        <f>SUM(C30:O30)</f>
        <v>548</v>
      </c>
    </row>
    <row r="31" spans="1:16" ht="24.75" customHeight="1" thickBot="1">
      <c r="A31" s="265" t="s">
        <v>39</v>
      </c>
      <c r="B31" s="258" t="s">
        <v>17</v>
      </c>
      <c r="C31" s="379">
        <v>62</v>
      </c>
      <c r="D31" s="378">
        <v>56</v>
      </c>
      <c r="E31" s="378">
        <v>9</v>
      </c>
      <c r="F31" s="378">
        <v>18</v>
      </c>
      <c r="G31" s="378">
        <v>6</v>
      </c>
      <c r="H31" s="378">
        <v>69</v>
      </c>
      <c r="I31" s="378">
        <v>27</v>
      </c>
      <c r="J31" s="378">
        <v>10</v>
      </c>
      <c r="K31" s="378">
        <v>6</v>
      </c>
      <c r="L31" s="378">
        <v>31</v>
      </c>
      <c r="M31" s="378">
        <v>98</v>
      </c>
      <c r="N31" s="378">
        <v>23</v>
      </c>
      <c r="O31" s="376">
        <v>18</v>
      </c>
      <c r="P31" s="69">
        <f>SUM(C31:O31)</f>
        <v>433</v>
      </c>
    </row>
    <row r="32" spans="1:16" ht="11.25" customHeight="1" thickBot="1">
      <c r="A32" s="114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2"/>
      <c r="P32" s="36"/>
    </row>
    <row r="33" spans="1:16" ht="27.75" customHeight="1" thickBot="1">
      <c r="A33" s="266" t="s">
        <v>41</v>
      </c>
      <c r="B33" s="22" t="s">
        <v>17</v>
      </c>
      <c r="C33" s="93">
        <v>19</v>
      </c>
      <c r="D33" s="375">
        <v>56</v>
      </c>
      <c r="E33" s="375">
        <v>9</v>
      </c>
      <c r="F33" s="375">
        <v>10</v>
      </c>
      <c r="G33" s="375">
        <v>6</v>
      </c>
      <c r="H33" s="375">
        <v>48</v>
      </c>
      <c r="I33" s="375">
        <v>27</v>
      </c>
      <c r="J33" s="375">
        <v>10</v>
      </c>
      <c r="K33" s="375">
        <v>6</v>
      </c>
      <c r="L33" s="375">
        <v>23</v>
      </c>
      <c r="M33" s="375">
        <v>62</v>
      </c>
      <c r="N33" s="375">
        <v>23</v>
      </c>
      <c r="O33" s="249">
        <v>18</v>
      </c>
      <c r="P33" s="36">
        <f>SUM(C33:O33)</f>
        <v>317</v>
      </c>
    </row>
    <row r="34" spans="1:16" ht="27" customHeight="1" thickBot="1">
      <c r="A34" s="266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2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85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595" t="s">
        <v>49</v>
      </c>
      <c r="D4" s="595" t="s">
        <v>3</v>
      </c>
      <c r="E4" s="595" t="s">
        <v>4</v>
      </c>
      <c r="F4" s="595" t="s">
        <v>5</v>
      </c>
      <c r="G4" s="595" t="s">
        <v>6</v>
      </c>
      <c r="H4" s="595" t="s">
        <v>7</v>
      </c>
      <c r="I4" s="595" t="s">
        <v>8</v>
      </c>
      <c r="J4" s="595" t="s">
        <v>9</v>
      </c>
      <c r="K4" s="595" t="s">
        <v>10</v>
      </c>
      <c r="L4" s="595" t="s">
        <v>11</v>
      </c>
      <c r="M4" s="595" t="s">
        <v>12</v>
      </c>
      <c r="N4" s="595" t="s">
        <v>13</v>
      </c>
      <c r="O4" s="595" t="s">
        <v>14</v>
      </c>
      <c r="P4" s="459" t="s">
        <v>15</v>
      </c>
    </row>
    <row r="5" spans="1:16" ht="30" customHeight="1" thickBot="1">
      <c r="A5" s="463"/>
      <c r="B5" s="467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460"/>
    </row>
    <row r="6" spans="1:16" ht="31.5" customHeight="1" thickBot="1">
      <c r="A6" s="114" t="s">
        <v>90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2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66" t="s">
        <v>91</v>
      </c>
      <c r="B7" s="262" t="s">
        <v>17</v>
      </c>
      <c r="C7" s="270">
        <f>'1 квартал 2014'!C9+'2 квартал 2014г.'!C9+'3квартал 2014'!C9</f>
        <v>1005</v>
      </c>
      <c r="D7" s="271">
        <f>'1 квартал 2014'!D9+'2 квартал 2014г.'!D9+'3квартал 2014'!D9</f>
        <v>337</v>
      </c>
      <c r="E7" s="271">
        <f>'1 квартал 2014'!E9+'2 квартал 2014г.'!E9+'3квартал 2014'!E9</f>
        <v>19</v>
      </c>
      <c r="F7" s="271">
        <f>'1 квартал 2014'!F9+'2 квартал 2014г.'!F9+'3квартал 2014'!F9</f>
        <v>31</v>
      </c>
      <c r="G7" s="271">
        <f>'1 квартал 2014'!G9+'2 квартал 2014г.'!G9+'3квартал 2014'!G9</f>
        <v>139</v>
      </c>
      <c r="H7" s="271">
        <f>'1 квартал 2014'!H9+'2 квартал 2014г.'!H9+'3квартал 2014'!H9</f>
        <v>34</v>
      </c>
      <c r="I7" s="271">
        <f>'1 квартал 2014'!I9+'2 квартал 2014г.'!I9+'3квартал 2014'!I9</f>
        <v>22</v>
      </c>
      <c r="J7" s="271">
        <f>'1 квартал 2014'!J9+'2 квартал 2014г.'!J9+'3квартал 2014'!J9</f>
        <v>125</v>
      </c>
      <c r="K7" s="271">
        <f>'1 квартал 2014'!K9+'2 квартал 2014г.'!K9+'3квартал 2014'!K9</f>
        <v>79</v>
      </c>
      <c r="L7" s="271">
        <f>'1 квартал 2014'!L9+'2 квартал 2014г.'!L9+'3квартал 2014'!L9</f>
        <v>34</v>
      </c>
      <c r="M7" s="271">
        <f>'1 квартал 2014'!M9+'2 квартал 2014г.'!M9+'3квартал 2014'!M9</f>
        <v>138</v>
      </c>
      <c r="N7" s="271">
        <f>'1 квартал 2014'!N9+'2 квартал 2014г.'!N9+'3квартал 2014'!N9</f>
        <v>82</v>
      </c>
      <c r="O7" s="272">
        <f>'1 квартал 2014'!O9+'2 квартал 2014г.'!O9+'3квартал 2014'!O9</f>
        <v>91</v>
      </c>
      <c r="P7" s="387">
        <f t="shared" ref="P7:P8" si="0">SUM(C7:O7)</f>
        <v>2136</v>
      </c>
    </row>
    <row r="8" spans="1:16" ht="16.5">
      <c r="A8" s="265" t="s">
        <v>19</v>
      </c>
      <c r="B8" s="261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48">
        <f>'1 квартал 2014'!O10+'2 квартал 2014г.'!O10+'3квартал 2014'!O10</f>
        <v>87</v>
      </c>
      <c r="P8" s="388">
        <f t="shared" si="0"/>
        <v>2088</v>
      </c>
    </row>
    <row r="9" spans="1:16" ht="11.25" customHeight="1" thickBot="1">
      <c r="A9" s="266"/>
      <c r="B9" s="262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1">
        <f t="shared" si="1"/>
        <v>1</v>
      </c>
      <c r="P9" s="389">
        <f t="shared" si="1"/>
        <v>0.94608065246941553</v>
      </c>
    </row>
    <row r="10" spans="1:16" ht="12.75" customHeight="1">
      <c r="A10" s="583" t="s">
        <v>20</v>
      </c>
      <c r="B10" s="44" t="s">
        <v>17</v>
      </c>
      <c r="C10" s="377">
        <f>'1 квартал 2014'!C12+'2 квартал 2014г.'!C12+'3квартал 2014'!C12</f>
        <v>591</v>
      </c>
      <c r="D10" s="378">
        <f>'1 квартал 2014'!D12+'2 квартал 2014г.'!D12+'3квартал 2014'!D12</f>
        <v>182</v>
      </c>
      <c r="E10" s="386">
        <f>'1 квартал 2014'!E12+'2 квартал 2014г.'!E12+'3квартал 2014'!E12</f>
        <v>13</v>
      </c>
      <c r="F10" s="378">
        <v>0</v>
      </c>
      <c r="G10" s="378">
        <f>'1 квартал 2014'!G12+'2 квартал 2014г.'!G12+'3квартал 2014'!G12</f>
        <v>38</v>
      </c>
      <c r="H10" s="378">
        <v>0</v>
      </c>
      <c r="I10" s="378">
        <v>0</v>
      </c>
      <c r="J10" s="390">
        <f>'1 квартал 2014'!J12+'2 квартал 2014г.'!J12+'3квартал 2014'!J12</f>
        <v>22</v>
      </c>
      <c r="K10" s="378">
        <f>'1 квартал 2014'!K12+'2 квартал 2014г.'!K10+'3квартал 2014'!K10</f>
        <v>6</v>
      </c>
      <c r="L10" s="391">
        <f>'1 квартал 2014'!L12+'2 квартал 2014г.'!L12+'3квартал 2014'!L12</f>
        <v>1</v>
      </c>
      <c r="M10" s="386">
        <f>'1 квартал 2014'!M12+'2 квартал 2014г.'!M12+'3квартал 2014'!M12</f>
        <v>42</v>
      </c>
      <c r="N10" s="378">
        <f>'1 квартал 2014'!N12+'2 квартал 2014г.'!N12+'3квартал 2014'!N12</f>
        <v>27</v>
      </c>
      <c r="O10" s="376">
        <f>'1 квартал 2014'!O12+'2 квартал 2014г.'!O12+'3квартал 2014'!O12</f>
        <v>4</v>
      </c>
      <c r="P10" s="392">
        <f>SUM(C10:O10)</f>
        <v>926</v>
      </c>
    </row>
    <row r="11" spans="1:16" ht="12.75" customHeight="1" thickBot="1">
      <c r="A11" s="584"/>
      <c r="B11" s="259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50" t="s">
        <v>22</v>
      </c>
      <c r="B12" s="260" t="s">
        <v>17</v>
      </c>
      <c r="C12" s="77">
        <f>'1 квартал 2014'!C14+'2 квартал 2014г.'!C14+'3квартал 2014'!C14</f>
        <v>776</v>
      </c>
      <c r="D12" s="378">
        <f>'1 квартал 2014'!D14+'2 квартал 2014г.'!D14+'3квартал 2014'!D14</f>
        <v>272</v>
      </c>
      <c r="E12" s="378">
        <f>'1 квартал 2014'!E14+'2 квартал 2014г.'!E14+'3квартал 2014'!E14</f>
        <v>12</v>
      </c>
      <c r="F12" s="378">
        <f>'1 квартал 2014'!F14+'2 квартал 2014г.'!F14+'3квартал 2014'!F14</f>
        <v>17</v>
      </c>
      <c r="G12" s="378">
        <f>'1 квартал 2014'!G14+'2 квартал 2014г.'!G14+'3квартал 2014'!G14</f>
        <v>63</v>
      </c>
      <c r="H12" s="378">
        <f>'1 квартал 2014'!H14+'2 квартал 2014г.'!H14+'3квартал 2014'!H14</f>
        <v>21</v>
      </c>
      <c r="I12" s="378">
        <f>'1 квартал 2014'!I14+'2 квартал 2014г.'!I14+'3квартал 2014'!I14</f>
        <v>12</v>
      </c>
      <c r="J12" s="378">
        <f>'1 квартал 2014'!J14+'2 квартал 2014г.'!J14+'3квартал 2014'!J14</f>
        <v>93</v>
      </c>
      <c r="K12" s="378">
        <f>'1 квартал 2014'!K14+'2 квартал 2014г.'!K14+'3квартал 2014'!K14</f>
        <v>37</v>
      </c>
      <c r="L12" s="378">
        <f>'1 квартал 2014'!L14+'2 квартал 2014г.'!L14+'3квартал 2014'!L14</f>
        <v>17</v>
      </c>
      <c r="M12" s="378">
        <f>'1 квартал 2014'!M14+'2 квартал 2014г.'!M14+'3квартал 2014'!M14</f>
        <v>29</v>
      </c>
      <c r="N12" s="378">
        <f>'1 квартал 2014'!N14+'2 квартал 2014г.'!N14+'3квартал 2014'!N14</f>
        <v>85</v>
      </c>
      <c r="O12" s="376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51"/>
      <c r="B13" s="262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66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2" t="s">
        <v>26</v>
      </c>
      <c r="P14" s="69" t="s">
        <v>26</v>
      </c>
    </row>
    <row r="15" spans="1:16" ht="11.25" customHeight="1">
      <c r="A15" s="550" t="s">
        <v>27</v>
      </c>
      <c r="B15" s="260" t="s">
        <v>17</v>
      </c>
      <c r="C15" s="77">
        <f>'1 квартал 2014'!C17+'2 квартал 2014г.'!C17+'3квартал 2014'!C17</f>
        <v>86</v>
      </c>
      <c r="D15" s="566" t="s">
        <v>26</v>
      </c>
      <c r="E15" s="566" t="s">
        <v>26</v>
      </c>
      <c r="F15" s="566" t="s">
        <v>26</v>
      </c>
      <c r="G15" s="378">
        <f>'1 квартал 2014'!G17+'2 квартал 2014г.'!G17+'3квартал 2014'!G17</f>
        <v>4</v>
      </c>
      <c r="H15" s="378">
        <f>'1 квартал 2014'!H17+'2 квартал 2014г.'!H17+'3квартал 2014'!H17</f>
        <v>5</v>
      </c>
      <c r="I15" s="566" t="s">
        <v>26</v>
      </c>
      <c r="J15" s="378">
        <f>'1 квартал 2014'!J17+'2 квартал 2014г.'!J17+'3квартал 2014'!J17</f>
        <v>5</v>
      </c>
      <c r="K15" s="378">
        <f>'1 квартал 2014'!K17+'2 квартал 2014г.'!K17+'3квартал 2014'!K17</f>
        <v>1</v>
      </c>
      <c r="L15" s="566" t="s">
        <v>26</v>
      </c>
      <c r="M15" s="566" t="s">
        <v>26</v>
      </c>
      <c r="N15" s="566" t="s">
        <v>26</v>
      </c>
      <c r="O15" s="562" t="s">
        <v>26</v>
      </c>
      <c r="P15" s="70">
        <f>SUM(C15:O15)</f>
        <v>101</v>
      </c>
    </row>
    <row r="16" spans="1:16" ht="10.5" customHeight="1" thickBot="1">
      <c r="A16" s="551"/>
      <c r="B16" s="262" t="s">
        <v>28</v>
      </c>
      <c r="C16" s="76">
        <f>C15/C8*100%</f>
        <v>8.2139446036294167E-2</v>
      </c>
      <c r="D16" s="567"/>
      <c r="E16" s="567"/>
      <c r="F16" s="567"/>
      <c r="G16" s="76">
        <f t="shared" ref="G16:H16" si="5">G15/G8*100%</f>
        <v>2.9411764705882353E-2</v>
      </c>
      <c r="H16" s="76">
        <f t="shared" si="5"/>
        <v>0.1388888888888889</v>
      </c>
      <c r="I16" s="567"/>
      <c r="J16" s="76">
        <f t="shared" ref="J16:K16" si="6">J15/J8*100%</f>
        <v>3.968253968253968E-2</v>
      </c>
      <c r="K16" s="76">
        <f t="shared" si="6"/>
        <v>0.16666666666666666</v>
      </c>
      <c r="L16" s="567"/>
      <c r="M16" s="567"/>
      <c r="N16" s="567"/>
      <c r="O16" s="563"/>
      <c r="P16" s="80">
        <f>P15/P8*100%</f>
        <v>4.8371647509578543E-2</v>
      </c>
    </row>
    <row r="17" spans="1:16" ht="24" customHeight="1" thickBot="1">
      <c r="A17" s="266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2" t="s">
        <v>26</v>
      </c>
      <c r="P17" s="69" t="s">
        <v>26</v>
      </c>
    </row>
    <row r="18" spans="1:16" ht="17.25" thickBot="1">
      <c r="A18" s="266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2" t="s">
        <v>26</v>
      </c>
      <c r="P18" s="69" t="s">
        <v>26</v>
      </c>
    </row>
    <row r="19" spans="1:16" ht="11.25" customHeight="1">
      <c r="A19" s="550" t="s">
        <v>33</v>
      </c>
      <c r="B19" s="472" t="s">
        <v>47</v>
      </c>
      <c r="C19" s="552"/>
      <c r="D19" s="566"/>
      <c r="E19" s="566"/>
      <c r="F19" s="566"/>
      <c r="G19" s="566"/>
      <c r="H19" s="606"/>
      <c r="I19" s="566"/>
      <c r="J19" s="566"/>
      <c r="K19" s="566"/>
      <c r="L19" s="566"/>
      <c r="M19" s="566"/>
      <c r="N19" s="566"/>
      <c r="O19" s="562"/>
      <c r="P19" s="612"/>
    </row>
    <row r="20" spans="1:16" ht="9" customHeight="1" thickBot="1">
      <c r="A20" s="551"/>
      <c r="B20" s="473"/>
      <c r="C20" s="581"/>
      <c r="D20" s="567"/>
      <c r="E20" s="567"/>
      <c r="F20" s="567"/>
      <c r="G20" s="567"/>
      <c r="H20" s="607"/>
      <c r="I20" s="567"/>
      <c r="J20" s="567"/>
      <c r="K20" s="567"/>
      <c r="L20" s="567"/>
      <c r="M20" s="567"/>
      <c r="N20" s="567"/>
      <c r="O20" s="563"/>
      <c r="P20" s="613"/>
    </row>
    <row r="21" spans="1:16" ht="11.25" customHeight="1">
      <c r="A21" s="550" t="s">
        <v>34</v>
      </c>
      <c r="B21" s="260" t="s">
        <v>17</v>
      </c>
      <c r="C21" s="77">
        <f>'1 квартал 2014'!C23+'2 квартал 2014г.'!C23+'3квартал 2014'!C23</f>
        <v>183</v>
      </c>
      <c r="D21" s="378">
        <f>'1 квартал 2014'!D23+'2 квартал 2014г.'!D23+'3квартал 2014'!D23</f>
        <v>82</v>
      </c>
      <c r="E21" s="378">
        <f>'1 квартал 2014'!E23+'2 квартал 2014г.'!E23+'3квартал 2014'!E23</f>
        <v>7</v>
      </c>
      <c r="F21" s="378">
        <f>'1 квартал 2014'!F23+'2 квартал 2014г.'!F23+'3квартал 2014'!F23</f>
        <v>16</v>
      </c>
      <c r="G21" s="378">
        <f>'1 квартал 2014'!G23+'2 квартал 2014г.'!G23+'3квартал 2014'!G23</f>
        <v>61</v>
      </c>
      <c r="H21" s="378">
        <f>'1 квартал 2014'!H23+'2 квартал 2014г.'!H23+'3квартал 2014'!H23</f>
        <v>22</v>
      </c>
      <c r="I21" s="378">
        <f>'1 квартал 2014'!I23+'2 квартал 2014г.'!I23+'3квартал 2014'!I23</f>
        <v>8</v>
      </c>
      <c r="J21" s="378">
        <f>'1 квартал 2014'!J23+'2 квартал 2014г.'!J23+'3квартал 2014'!J23</f>
        <v>67</v>
      </c>
      <c r="K21" s="378">
        <f>'1 квартал 2014'!K23+'2 квартал 2014г.'!K23+'3квартал 2014'!K23</f>
        <v>10</v>
      </c>
      <c r="L21" s="378">
        <f>'1 квартал 2014'!L23+'2 квартал 2014г.'!L23+'3квартал 2014'!L23</f>
        <v>8</v>
      </c>
      <c r="M21" s="378">
        <f>'1 квартал 2014'!M23+'2 квартал 2014г.'!M23+'3квартал 2014'!M23</f>
        <v>39</v>
      </c>
      <c r="N21" s="378">
        <f>'1 квартал 2014'!N23+'2 квартал 2014г.'!N23+'3квартал 2014'!N23</f>
        <v>6</v>
      </c>
      <c r="O21" s="376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51"/>
      <c r="B22" s="262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50" t="s">
        <v>35</v>
      </c>
      <c r="B23" s="260" t="s">
        <v>17</v>
      </c>
      <c r="C23" s="77">
        <f>'1 квартал 2014'!C25+'2 квартал 2014г.'!C25+'3квартал 2014'!C25</f>
        <v>822</v>
      </c>
      <c r="D23" s="378">
        <f>'1 квартал 2014'!D25+'2 квартал 2014г.'!D25+'3квартал 2014'!D25</f>
        <v>255</v>
      </c>
      <c r="E23" s="378">
        <f>'1 квартал 2014'!E25+'2 квартал 2014г.'!E25+'3квартал 2014'!E25</f>
        <v>13</v>
      </c>
      <c r="F23" s="378">
        <f>'1 квартал 2014'!F25+'2 квартал 2014г.'!F25+'3квартал 2014'!F25</f>
        <v>14</v>
      </c>
      <c r="G23" s="378">
        <f>'1 квартал 2014'!G25+'2 квартал 2014г.'!G25+'3квартал 2014'!G25</f>
        <v>78</v>
      </c>
      <c r="H23" s="378">
        <f>'1 квартал 2014'!H25+'2 квартал 2014г.'!H25+'3квартал 2014'!H25</f>
        <v>12</v>
      </c>
      <c r="I23" s="378">
        <f>'1 квартал 2014'!I25+'2 квартал 2014г.'!I25+'3квартал 2014'!I25</f>
        <v>14</v>
      </c>
      <c r="J23" s="378">
        <f>'1 квартал 2014'!J25+'2 квартал 2014г.'!J25+'3квартал 2014'!J25</f>
        <v>58</v>
      </c>
      <c r="K23" s="378">
        <f>'1 квартал 2014'!K25+'2 квартал 2014г.'!K25+'3квартал 2014'!K25</f>
        <v>67</v>
      </c>
      <c r="L23" s="378">
        <f>'1 квартал 2014'!L25+'2 квартал 2014г.'!L25+'3квартал 2014'!L25</f>
        <v>26</v>
      </c>
      <c r="M23" s="378">
        <f>'1 квартал 2014'!M25+'2 квартал 2014г.'!M25+'3квартал 2014'!M25</f>
        <v>99</v>
      </c>
      <c r="N23" s="378">
        <f>'1 квартал 2014'!N25+'2 квартал 2014г.'!N25+'3квартал 2014'!N25</f>
        <v>75</v>
      </c>
      <c r="O23" s="376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51"/>
      <c r="B24" s="262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50" t="s">
        <v>36</v>
      </c>
      <c r="B25" s="258" t="s">
        <v>17</v>
      </c>
      <c r="C25" s="552" t="s">
        <v>26</v>
      </c>
      <c r="D25" s="566" t="s">
        <v>26</v>
      </c>
      <c r="E25" s="566" t="s">
        <v>26</v>
      </c>
      <c r="F25" s="376">
        <f>'1 квартал 2014'!F27+'2 квартал 2014г.'!F27+'3квартал 2014'!F27</f>
        <v>1</v>
      </c>
      <c r="G25" s="566" t="s">
        <v>26</v>
      </c>
      <c r="H25" s="566" t="s">
        <v>26</v>
      </c>
      <c r="I25" s="566" t="s">
        <v>26</v>
      </c>
      <c r="J25" s="566" t="s">
        <v>26</v>
      </c>
      <c r="K25" s="376">
        <f>'1 квартал 2014'!K27+'2 квартал 2014г.'!K27+'3квартал 2014'!K27</f>
        <v>2</v>
      </c>
      <c r="L25" s="566" t="s">
        <v>26</v>
      </c>
      <c r="M25" s="566" t="s">
        <v>26</v>
      </c>
      <c r="N25" s="376">
        <f>'1 квартал 2014'!N27+'2 квартал 2014г.'!N27+'3квартал 2014'!N27</f>
        <v>1</v>
      </c>
      <c r="O25" s="376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51"/>
      <c r="B26" s="259" t="s">
        <v>28</v>
      </c>
      <c r="C26" s="553"/>
      <c r="D26" s="605"/>
      <c r="E26" s="605"/>
      <c r="F26" s="245">
        <f t="shared" ref="F26" si="10">F25/F7*100%</f>
        <v>3.2258064516129031E-2</v>
      </c>
      <c r="G26" s="605"/>
      <c r="H26" s="605"/>
      <c r="I26" s="605"/>
      <c r="J26" s="605"/>
      <c r="K26" s="245">
        <f t="shared" ref="K26" si="11">K25/K7*100%</f>
        <v>2.5316455696202531E-2</v>
      </c>
      <c r="L26" s="605"/>
      <c r="M26" s="605"/>
      <c r="N26" s="244">
        <f t="shared" ref="N26:P26" si="12">N25/N7*100%</f>
        <v>1.2195121951219513E-2</v>
      </c>
      <c r="O26" s="245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66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2">
        <v>4</v>
      </c>
      <c r="P27" s="69">
        <f>SUM(C27:O27)</f>
        <v>261</v>
      </c>
    </row>
    <row r="28" spans="1:16" ht="27" customHeight="1" thickBot="1">
      <c r="A28" s="266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2">
        <v>0</v>
      </c>
      <c r="P28" s="69">
        <f>SUM(C28:O28)</f>
        <v>978</v>
      </c>
    </row>
    <row r="29" spans="1:16" ht="33.75" thickBot="1">
      <c r="A29" s="265" t="s">
        <v>39</v>
      </c>
      <c r="B29" s="258" t="s">
        <v>17</v>
      </c>
      <c r="C29" s="379">
        <f>'1 квартал 2014'!C31+'2 квартал 2014г.'!C31+'3квартал 2014'!C31</f>
        <v>145</v>
      </c>
      <c r="D29" s="378">
        <f>'1 квартал 2014'!D31+'2 квартал 2014г.'!D31+'3квартал 2014'!D31</f>
        <v>107</v>
      </c>
      <c r="E29" s="378">
        <f>'1 квартал 2014'!E31+'2 квартал 2014г.'!E31+'3квартал 2014'!E31</f>
        <v>89</v>
      </c>
      <c r="F29" s="378">
        <f>'1 квартал 2014'!F31+'2 квартал 2014г.'!F31+'3квартал 2014'!F31</f>
        <v>66</v>
      </c>
      <c r="G29" s="378">
        <f>'1 квартал 2014'!G31+'2 квартал 2014г.'!G31+'3квартал 2014'!G31</f>
        <v>45</v>
      </c>
      <c r="H29" s="378">
        <f>'1 квартал 2014'!H31+'2 квартал 2014г.'!H31+'3квартал 2014'!H31</f>
        <v>188</v>
      </c>
      <c r="I29" s="378">
        <f>'1 квартал 2014'!I31+'2 квартал 2014г.'!I31+'3квартал 2014'!I31</f>
        <v>73</v>
      </c>
      <c r="J29" s="378">
        <f>'1 квартал 2014'!J31+'2 квартал 2014г.'!J31+'3квартал 2014'!J31</f>
        <v>33</v>
      </c>
      <c r="K29" s="378">
        <f>'1 квартал 2014'!K31+'2 квартал 2014г.'!K31+'3квартал 2014'!K31</f>
        <v>16</v>
      </c>
      <c r="L29" s="378">
        <f>'1 квартал 2014'!L31+'2 квартал 2014г.'!L31+'3квартал 2014'!L31</f>
        <v>82</v>
      </c>
      <c r="M29" s="378">
        <f>'1 квартал 2014'!M31+'2 квартал 2014г.'!M31+'3квартал 2014'!M31</f>
        <v>486</v>
      </c>
      <c r="N29" s="378">
        <f>'1 квартал 2014'!N31+'2 квартал 2014г.'!N31+'3квартал 2014'!N31</f>
        <v>69</v>
      </c>
      <c r="O29" s="376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4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2"/>
      <c r="P30" s="69"/>
    </row>
    <row r="31" spans="1:16" ht="25.5" thickBot="1">
      <c r="A31" s="266" t="s">
        <v>41</v>
      </c>
      <c r="B31" s="22" t="s">
        <v>17</v>
      </c>
      <c r="C31" s="93">
        <f>'1 квартал 2014'!C33+'2 квартал 2014г.'!C33+'3квартал 2014'!C33</f>
        <v>46</v>
      </c>
      <c r="D31" s="375">
        <f>'1 квартал 2014'!D33+'2 квартал 2014г.'!D33+'3квартал 2014'!D33</f>
        <v>107</v>
      </c>
      <c r="E31" s="375">
        <f>'1 квартал 2014'!E33+'2 квартал 2014г.'!E33+'3квартал 2014'!E33</f>
        <v>89</v>
      </c>
      <c r="F31" s="375">
        <f>'1 квартал 2014'!F33+'2 квартал 2014г.'!F33+'3квартал 2014'!F33</f>
        <v>40</v>
      </c>
      <c r="G31" s="375">
        <f>'1 квартал 2014'!G33+'2 квартал 2014г.'!G33+'3квартал 2014'!G33</f>
        <v>42</v>
      </c>
      <c r="H31" s="375">
        <f>'1 квартал 2014'!H33+'2 квартал 2014г.'!H33+'3квартал 2014'!H33</f>
        <v>127</v>
      </c>
      <c r="I31" s="375">
        <f>'1 квартал 2014'!I33+'2 квартал 2014г.'!I33+'3квартал 2014'!I33</f>
        <v>67</v>
      </c>
      <c r="J31" s="375">
        <f>'1 квартал 2014'!J33+'2 квартал 2014г.'!J33+'3квартал 2014'!J33</f>
        <v>33</v>
      </c>
      <c r="K31" s="375">
        <f>'1 квартал 2014'!K33+'2 квартал 2014г.'!K33+'3квартал 2014'!K33</f>
        <v>16</v>
      </c>
      <c r="L31" s="375">
        <f>'1 квартал 2014'!L33+'2 квартал 2014г.'!L33+'3квартал 2014'!L33</f>
        <v>60</v>
      </c>
      <c r="M31" s="375">
        <f>'1 квартал 2014'!M33+'2 квартал 2014г.'!M33+'3квартал 2014'!M33</f>
        <v>220</v>
      </c>
      <c r="N31" s="375">
        <f>'1 квартал 2014'!N33+'2 квартал 2014г.'!N33+'3квартал 2014'!N33</f>
        <v>69</v>
      </c>
      <c r="O31" s="249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66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2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</row>
    <row r="2" spans="1:16" ht="15.75">
      <c r="A2" s="461" t="s">
        <v>1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</row>
    <row r="3" spans="1:16" ht="16.5" thickBot="1">
      <c r="A3" s="461" t="s">
        <v>77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</row>
    <row r="4" spans="1:16">
      <c r="A4" s="462"/>
      <c r="B4" s="466"/>
      <c r="C4" s="591" t="s">
        <v>49</v>
      </c>
      <c r="D4" s="593" t="s">
        <v>3</v>
      </c>
      <c r="E4" s="587" t="s">
        <v>4</v>
      </c>
      <c r="F4" s="595" t="s">
        <v>5</v>
      </c>
      <c r="G4" s="597" t="s">
        <v>6</v>
      </c>
      <c r="H4" s="585" t="s">
        <v>7</v>
      </c>
      <c r="I4" s="587" t="s">
        <v>8</v>
      </c>
      <c r="J4" s="589" t="s">
        <v>9</v>
      </c>
      <c r="K4" s="595" t="s">
        <v>10</v>
      </c>
      <c r="L4" s="601" t="s">
        <v>11</v>
      </c>
      <c r="M4" s="603" t="s">
        <v>12</v>
      </c>
      <c r="N4" s="599" t="s">
        <v>13</v>
      </c>
      <c r="O4" s="595" t="s">
        <v>14</v>
      </c>
      <c r="P4" s="459" t="s">
        <v>15</v>
      </c>
    </row>
    <row r="5" spans="1:16" ht="15.75" thickBot="1">
      <c r="A5" s="463"/>
      <c r="B5" s="467"/>
      <c r="C5" s="592"/>
      <c r="D5" s="594"/>
      <c r="E5" s="588"/>
      <c r="F5" s="596"/>
      <c r="G5" s="598"/>
      <c r="H5" s="586"/>
      <c r="I5" s="588"/>
      <c r="J5" s="590"/>
      <c r="K5" s="596"/>
      <c r="L5" s="602"/>
      <c r="M5" s="604"/>
      <c r="N5" s="600"/>
      <c r="O5" s="596"/>
      <c r="P5" s="460"/>
    </row>
    <row r="6" spans="1:16" ht="42.75" thickBot="1">
      <c r="A6" s="284" t="s">
        <v>78</v>
      </c>
      <c r="B6" s="75" t="s">
        <v>17</v>
      </c>
      <c r="C6" s="68">
        <v>347</v>
      </c>
      <c r="D6" s="297">
        <v>104</v>
      </c>
      <c r="E6" s="67">
        <v>6</v>
      </c>
      <c r="F6" s="82">
        <v>9</v>
      </c>
      <c r="G6" s="312">
        <v>32</v>
      </c>
      <c r="H6" s="367">
        <v>10</v>
      </c>
      <c r="I6" s="67">
        <v>7</v>
      </c>
      <c r="J6" s="307">
        <v>35</v>
      </c>
      <c r="K6" s="82">
        <v>24</v>
      </c>
      <c r="L6" s="331">
        <v>7</v>
      </c>
      <c r="M6" s="344">
        <v>36</v>
      </c>
      <c r="N6" s="354">
        <v>31</v>
      </c>
      <c r="O6" s="82">
        <v>14</v>
      </c>
      <c r="P6" s="25">
        <f>SUM(C6:O6)</f>
        <v>662</v>
      </c>
    </row>
    <row r="7" spans="1:16" ht="31.5">
      <c r="A7" s="285" t="s">
        <v>79</v>
      </c>
      <c r="B7" s="73" t="s">
        <v>17</v>
      </c>
      <c r="C7" s="246">
        <f t="shared" ref="C7:O7" si="0">C6-C29</f>
        <v>279</v>
      </c>
      <c r="D7" s="322">
        <f t="shared" si="0"/>
        <v>90</v>
      </c>
      <c r="E7" s="286">
        <f t="shared" si="0"/>
        <v>5</v>
      </c>
      <c r="F7" s="246">
        <f t="shared" si="0"/>
        <v>9</v>
      </c>
      <c r="G7" s="313">
        <f t="shared" si="0"/>
        <v>18</v>
      </c>
      <c r="H7" s="370">
        <f t="shared" si="0"/>
        <v>7</v>
      </c>
      <c r="I7" s="286">
        <f t="shared" si="0"/>
        <v>3</v>
      </c>
      <c r="J7" s="310">
        <f t="shared" si="0"/>
        <v>30</v>
      </c>
      <c r="K7" s="246">
        <f t="shared" si="0"/>
        <v>20</v>
      </c>
      <c r="L7" s="333">
        <f t="shared" si="0"/>
        <v>7</v>
      </c>
      <c r="M7" s="346">
        <f t="shared" si="0"/>
        <v>35</v>
      </c>
      <c r="N7" s="358">
        <f t="shared" si="0"/>
        <v>30</v>
      </c>
      <c r="O7" s="246">
        <f t="shared" si="0"/>
        <v>11</v>
      </c>
      <c r="P7" s="287">
        <f t="shared" ref="P7:P10" si="1">SUM(C7:O7)</f>
        <v>544</v>
      </c>
    </row>
    <row r="8" spans="1:16" ht="42.75" thickBot="1">
      <c r="A8" s="285" t="s">
        <v>80</v>
      </c>
      <c r="B8" s="73" t="s">
        <v>17</v>
      </c>
      <c r="C8" s="246">
        <v>29</v>
      </c>
      <c r="D8" s="322">
        <v>26</v>
      </c>
      <c r="E8" s="286">
        <v>0</v>
      </c>
      <c r="F8" s="246">
        <v>0</v>
      </c>
      <c r="G8" s="313">
        <v>13</v>
      </c>
      <c r="H8" s="370">
        <v>3</v>
      </c>
      <c r="I8" s="286">
        <v>1</v>
      </c>
      <c r="J8" s="310">
        <v>7</v>
      </c>
      <c r="K8" s="246">
        <v>0</v>
      </c>
      <c r="L8" s="333">
        <v>0</v>
      </c>
      <c r="M8" s="346">
        <v>4</v>
      </c>
      <c r="N8" s="358">
        <v>4</v>
      </c>
      <c r="O8" s="246">
        <v>8</v>
      </c>
      <c r="P8" s="287">
        <f>SUM(C8:O8)</f>
        <v>95</v>
      </c>
    </row>
    <row r="9" spans="1:16" ht="53.25" thickBot="1">
      <c r="A9" s="288" t="s">
        <v>48</v>
      </c>
      <c r="B9" s="75" t="s">
        <v>17</v>
      </c>
      <c r="C9" s="83">
        <f>C7+C8</f>
        <v>308</v>
      </c>
      <c r="D9" s="323">
        <f t="shared" ref="D9:P9" si="2">D7+D8</f>
        <v>116</v>
      </c>
      <c r="E9" s="289">
        <f t="shared" si="2"/>
        <v>5</v>
      </c>
      <c r="F9" s="84">
        <f t="shared" si="2"/>
        <v>9</v>
      </c>
      <c r="G9" s="314">
        <f t="shared" si="2"/>
        <v>31</v>
      </c>
      <c r="H9" s="371">
        <f t="shared" si="2"/>
        <v>10</v>
      </c>
      <c r="I9" s="289">
        <f t="shared" si="2"/>
        <v>4</v>
      </c>
      <c r="J9" s="311">
        <f>J7+J8</f>
        <v>37</v>
      </c>
      <c r="K9" s="84">
        <f t="shared" si="2"/>
        <v>20</v>
      </c>
      <c r="L9" s="334">
        <f t="shared" si="2"/>
        <v>7</v>
      </c>
      <c r="M9" s="347">
        <f t="shared" si="2"/>
        <v>39</v>
      </c>
      <c r="N9" s="359">
        <f t="shared" si="2"/>
        <v>34</v>
      </c>
      <c r="O9" s="247">
        <f t="shared" si="2"/>
        <v>19</v>
      </c>
      <c r="P9" s="36">
        <f t="shared" si="2"/>
        <v>639</v>
      </c>
    </row>
    <row r="10" spans="1:16" ht="22.5">
      <c r="A10" s="290" t="s">
        <v>19</v>
      </c>
      <c r="B10" s="261" t="s">
        <v>17</v>
      </c>
      <c r="C10" s="85">
        <v>347</v>
      </c>
      <c r="D10" s="292">
        <v>104</v>
      </c>
      <c r="E10" s="276">
        <v>6</v>
      </c>
      <c r="F10" s="86">
        <v>1</v>
      </c>
      <c r="G10" s="315">
        <v>32</v>
      </c>
      <c r="H10" s="361">
        <v>10</v>
      </c>
      <c r="I10" s="276">
        <v>7</v>
      </c>
      <c r="J10" s="301">
        <v>35</v>
      </c>
      <c r="K10" s="86">
        <v>1</v>
      </c>
      <c r="L10" s="326">
        <v>7</v>
      </c>
      <c r="M10" s="338">
        <v>36</v>
      </c>
      <c r="N10" s="349">
        <v>31</v>
      </c>
      <c r="O10" s="248">
        <v>14</v>
      </c>
      <c r="P10" s="47">
        <f t="shared" si="1"/>
        <v>631</v>
      </c>
    </row>
    <row r="11" spans="1:16" ht="15.75" thickBot="1">
      <c r="A11" s="288"/>
      <c r="B11" s="262" t="s">
        <v>28</v>
      </c>
      <c r="C11" s="87">
        <f>C10/C6*100%</f>
        <v>1</v>
      </c>
      <c r="D11" s="293">
        <f t="shared" ref="D11:P11" si="3">D10/D6*100%</f>
        <v>1</v>
      </c>
      <c r="E11" s="277">
        <f t="shared" si="3"/>
        <v>1</v>
      </c>
      <c r="F11" s="88">
        <f t="shared" si="3"/>
        <v>0.1111111111111111</v>
      </c>
      <c r="G11" s="316">
        <f t="shared" si="3"/>
        <v>1</v>
      </c>
      <c r="H11" s="362">
        <f t="shared" si="3"/>
        <v>1</v>
      </c>
      <c r="I11" s="277">
        <f t="shared" si="3"/>
        <v>1</v>
      </c>
      <c r="J11" s="302">
        <f t="shared" si="3"/>
        <v>1</v>
      </c>
      <c r="K11" s="88">
        <f t="shared" si="3"/>
        <v>4.1666666666666664E-2</v>
      </c>
      <c r="L11" s="327">
        <f t="shared" si="3"/>
        <v>1</v>
      </c>
      <c r="M11" s="339">
        <f t="shared" si="3"/>
        <v>1</v>
      </c>
      <c r="N11" s="350">
        <f t="shared" si="3"/>
        <v>1</v>
      </c>
      <c r="O11" s="241">
        <f t="shared" si="3"/>
        <v>1</v>
      </c>
      <c r="P11" s="37">
        <f t="shared" si="3"/>
        <v>0.95317220543806647</v>
      </c>
    </row>
    <row r="12" spans="1:16" ht="22.5">
      <c r="A12" s="614" t="s">
        <v>20</v>
      </c>
      <c r="B12" s="44" t="s">
        <v>17</v>
      </c>
      <c r="C12" s="268">
        <v>203</v>
      </c>
      <c r="D12" s="294">
        <v>68</v>
      </c>
      <c r="E12" s="278">
        <v>2</v>
      </c>
      <c r="F12" s="89"/>
      <c r="G12" s="317">
        <v>13</v>
      </c>
      <c r="H12" s="363"/>
      <c r="I12" s="299"/>
      <c r="J12" s="303">
        <v>11</v>
      </c>
      <c r="K12" s="264">
        <v>1</v>
      </c>
      <c r="L12" s="335"/>
      <c r="M12" s="340">
        <v>16</v>
      </c>
      <c r="N12" s="351">
        <v>14</v>
      </c>
      <c r="O12" s="267">
        <v>0</v>
      </c>
      <c r="P12" s="257">
        <f>SUM(C12:O12)</f>
        <v>328</v>
      </c>
    </row>
    <row r="13" spans="1:16" ht="15.75" thickBot="1">
      <c r="A13" s="615"/>
      <c r="B13" s="259" t="s">
        <v>28</v>
      </c>
      <c r="C13" s="90">
        <f>C12/C12*100%</f>
        <v>1</v>
      </c>
      <c r="D13" s="295">
        <f t="shared" ref="D13:P13" si="4">D12/D12*100%</f>
        <v>1</v>
      </c>
      <c r="E13" s="279">
        <f t="shared" si="4"/>
        <v>1</v>
      </c>
      <c r="F13" s="90"/>
      <c r="G13" s="318">
        <f t="shared" si="4"/>
        <v>1</v>
      </c>
      <c r="H13" s="364"/>
      <c r="I13" s="279"/>
      <c r="J13" s="304">
        <f t="shared" si="4"/>
        <v>1</v>
      </c>
      <c r="K13" s="90">
        <f t="shared" si="4"/>
        <v>1</v>
      </c>
      <c r="L13" s="328"/>
      <c r="M13" s="341">
        <f t="shared" si="4"/>
        <v>1</v>
      </c>
      <c r="N13" s="352">
        <f t="shared" si="4"/>
        <v>1</v>
      </c>
      <c r="O13" s="90"/>
      <c r="P13" s="90">
        <f t="shared" si="4"/>
        <v>1</v>
      </c>
    </row>
    <row r="14" spans="1:16" ht="23.25" thickBot="1">
      <c r="A14" s="616" t="s">
        <v>22</v>
      </c>
      <c r="B14" s="260" t="s">
        <v>17</v>
      </c>
      <c r="C14" s="77">
        <v>239</v>
      </c>
      <c r="D14" s="294">
        <v>106</v>
      </c>
      <c r="E14" s="280">
        <v>4</v>
      </c>
      <c r="F14" s="264">
        <v>4</v>
      </c>
      <c r="G14" s="317">
        <v>12</v>
      </c>
      <c r="H14" s="365">
        <v>5</v>
      </c>
      <c r="I14" s="282">
        <v>2</v>
      </c>
      <c r="J14" s="305">
        <v>25</v>
      </c>
      <c r="K14" s="264">
        <v>10</v>
      </c>
      <c r="L14" s="329">
        <v>3</v>
      </c>
      <c r="M14" s="342">
        <v>9</v>
      </c>
      <c r="N14" s="351">
        <v>34</v>
      </c>
      <c r="O14" s="267">
        <v>14</v>
      </c>
      <c r="P14" s="69">
        <f>SUM(C14:O14)</f>
        <v>467</v>
      </c>
    </row>
    <row r="15" spans="1:16" ht="15.75" thickBot="1">
      <c r="A15" s="617"/>
      <c r="B15" s="262" t="s">
        <v>28</v>
      </c>
      <c r="C15" s="76">
        <f t="shared" ref="C15:J15" si="5">C14/C9*100%</f>
        <v>0.77597402597402598</v>
      </c>
      <c r="D15" s="296">
        <f t="shared" si="5"/>
        <v>0.91379310344827591</v>
      </c>
      <c r="E15" s="281">
        <f t="shared" si="5"/>
        <v>0.8</v>
      </c>
      <c r="F15" s="91">
        <f t="shared" si="5"/>
        <v>0.44444444444444442</v>
      </c>
      <c r="G15" s="319">
        <f t="shared" si="5"/>
        <v>0.38709677419354838</v>
      </c>
      <c r="H15" s="366">
        <f t="shared" si="5"/>
        <v>0.5</v>
      </c>
      <c r="I15" s="281">
        <f t="shared" si="5"/>
        <v>0.5</v>
      </c>
      <c r="J15" s="306">
        <f t="shared" si="5"/>
        <v>0.67567567567567566</v>
      </c>
      <c r="K15" s="91">
        <f>K14/K9*100%</f>
        <v>0.5</v>
      </c>
      <c r="L15" s="330">
        <f t="shared" ref="L15:P15" si="6">L14/L9*100%</f>
        <v>0.42857142857142855</v>
      </c>
      <c r="M15" s="343">
        <f t="shared" si="6"/>
        <v>0.23076923076923078</v>
      </c>
      <c r="N15" s="353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88" t="s">
        <v>24</v>
      </c>
      <c r="B16" s="22" t="s">
        <v>46</v>
      </c>
      <c r="C16" s="68" t="s">
        <v>26</v>
      </c>
      <c r="D16" s="297" t="s">
        <v>26</v>
      </c>
      <c r="E16" s="67" t="s">
        <v>26</v>
      </c>
      <c r="F16" s="82" t="s">
        <v>26</v>
      </c>
      <c r="G16" s="312" t="s">
        <v>26</v>
      </c>
      <c r="H16" s="367" t="s">
        <v>26</v>
      </c>
      <c r="I16" s="67" t="s">
        <v>26</v>
      </c>
      <c r="J16" s="307" t="s">
        <v>26</v>
      </c>
      <c r="K16" s="82" t="s">
        <v>26</v>
      </c>
      <c r="L16" s="331" t="s">
        <v>26</v>
      </c>
      <c r="M16" s="344" t="s">
        <v>26</v>
      </c>
      <c r="N16" s="354" t="s">
        <v>26</v>
      </c>
      <c r="O16" s="242" t="s">
        <v>26</v>
      </c>
      <c r="P16" s="69" t="s">
        <v>26</v>
      </c>
    </row>
    <row r="17" spans="1:16" ht="22.5">
      <c r="A17" s="616" t="s">
        <v>27</v>
      </c>
      <c r="B17" s="260" t="s">
        <v>17</v>
      </c>
      <c r="C17" s="77">
        <v>5</v>
      </c>
      <c r="D17" s="554" t="s">
        <v>26</v>
      </c>
      <c r="E17" s="556" t="s">
        <v>26</v>
      </c>
      <c r="F17" s="566" t="s">
        <v>26</v>
      </c>
      <c r="G17" s="317">
        <v>1</v>
      </c>
      <c r="H17" s="365">
        <v>0</v>
      </c>
      <c r="I17" s="556" t="s">
        <v>26</v>
      </c>
      <c r="J17" s="305">
        <v>0</v>
      </c>
      <c r="K17" s="264">
        <v>1</v>
      </c>
      <c r="L17" s="568" t="s">
        <v>26</v>
      </c>
      <c r="M17" s="574" t="s">
        <v>26</v>
      </c>
      <c r="N17" s="560" t="s">
        <v>26</v>
      </c>
      <c r="O17" s="562" t="s">
        <v>26</v>
      </c>
      <c r="P17" s="70">
        <f>SUM(C17:O17)</f>
        <v>7</v>
      </c>
    </row>
    <row r="18" spans="1:16" ht="15.75" thickBot="1">
      <c r="A18" s="617"/>
      <c r="B18" s="262" t="s">
        <v>28</v>
      </c>
      <c r="C18" s="76">
        <f>C17/C10*100%</f>
        <v>1.4409221902017291E-2</v>
      </c>
      <c r="D18" s="582"/>
      <c r="E18" s="579"/>
      <c r="F18" s="567"/>
      <c r="G18" s="324">
        <f t="shared" ref="G18:H18" si="7">G17/G10*100%</f>
        <v>3.125E-2</v>
      </c>
      <c r="H18" s="368">
        <f t="shared" si="7"/>
        <v>0</v>
      </c>
      <c r="I18" s="579"/>
      <c r="J18" s="308">
        <f t="shared" ref="J18:K18" si="8">J17/J10*100%</f>
        <v>0</v>
      </c>
      <c r="K18" s="76">
        <f t="shared" si="8"/>
        <v>1</v>
      </c>
      <c r="L18" s="569"/>
      <c r="M18" s="580"/>
      <c r="N18" s="561"/>
      <c r="O18" s="563"/>
      <c r="P18" s="80">
        <f>P17/P10*100%</f>
        <v>1.1093502377179081E-2</v>
      </c>
    </row>
    <row r="19" spans="1:16" ht="17.25" customHeight="1" thickBot="1">
      <c r="A19" s="288" t="s">
        <v>29</v>
      </c>
      <c r="B19" s="22" t="s">
        <v>17</v>
      </c>
      <c r="C19" s="68" t="s">
        <v>26</v>
      </c>
      <c r="D19" s="297" t="s">
        <v>26</v>
      </c>
      <c r="E19" s="67" t="s">
        <v>26</v>
      </c>
      <c r="F19" s="82" t="s">
        <v>26</v>
      </c>
      <c r="G19" s="312" t="s">
        <v>26</v>
      </c>
      <c r="H19" s="367" t="s">
        <v>26</v>
      </c>
      <c r="I19" s="67" t="s">
        <v>26</v>
      </c>
      <c r="J19" s="307" t="s">
        <v>26</v>
      </c>
      <c r="K19" s="82" t="s">
        <v>26</v>
      </c>
      <c r="L19" s="331" t="s">
        <v>26</v>
      </c>
      <c r="M19" s="344" t="s">
        <v>26</v>
      </c>
      <c r="N19" s="354" t="s">
        <v>26</v>
      </c>
      <c r="O19" s="242" t="s">
        <v>26</v>
      </c>
      <c r="P19" s="36" t="s">
        <v>26</v>
      </c>
    </row>
    <row r="20" spans="1:16" ht="23.25" thickBot="1">
      <c r="A20" s="288" t="s">
        <v>31</v>
      </c>
      <c r="B20" s="22" t="s">
        <v>44</v>
      </c>
      <c r="C20" s="68" t="s">
        <v>26</v>
      </c>
      <c r="D20" s="297" t="s">
        <v>26</v>
      </c>
      <c r="E20" s="67" t="s">
        <v>26</v>
      </c>
      <c r="F20" s="82" t="s">
        <v>26</v>
      </c>
      <c r="G20" s="312" t="s">
        <v>26</v>
      </c>
      <c r="H20" s="367" t="s">
        <v>26</v>
      </c>
      <c r="I20" s="67" t="s">
        <v>26</v>
      </c>
      <c r="J20" s="307" t="s">
        <v>26</v>
      </c>
      <c r="K20" s="82" t="s">
        <v>26</v>
      </c>
      <c r="L20" s="331" t="s">
        <v>26</v>
      </c>
      <c r="M20" s="344" t="s">
        <v>26</v>
      </c>
      <c r="N20" s="354" t="s">
        <v>26</v>
      </c>
      <c r="O20" s="242" t="s">
        <v>26</v>
      </c>
      <c r="P20" s="36" t="s">
        <v>26</v>
      </c>
    </row>
    <row r="21" spans="1:16">
      <c r="A21" s="616" t="s">
        <v>33</v>
      </c>
      <c r="B21" s="472" t="s">
        <v>47</v>
      </c>
      <c r="C21" s="552"/>
      <c r="D21" s="554"/>
      <c r="E21" s="556"/>
      <c r="F21" s="566"/>
      <c r="G21" s="558"/>
      <c r="H21" s="577"/>
      <c r="I21" s="556"/>
      <c r="J21" s="564"/>
      <c r="K21" s="566"/>
      <c r="L21" s="568"/>
      <c r="M21" s="574"/>
      <c r="N21" s="560"/>
      <c r="O21" s="562"/>
      <c r="P21" s="478"/>
    </row>
    <row r="22" spans="1:16" ht="15.75" thickBot="1">
      <c r="A22" s="617"/>
      <c r="B22" s="473"/>
      <c r="C22" s="581"/>
      <c r="D22" s="582"/>
      <c r="E22" s="579"/>
      <c r="F22" s="567"/>
      <c r="G22" s="576"/>
      <c r="H22" s="578"/>
      <c r="I22" s="579"/>
      <c r="J22" s="565"/>
      <c r="K22" s="567"/>
      <c r="L22" s="569"/>
      <c r="M22" s="580"/>
      <c r="N22" s="561"/>
      <c r="O22" s="563"/>
      <c r="P22" s="479"/>
    </row>
    <row r="23" spans="1:16" ht="22.5">
      <c r="A23" s="616" t="s">
        <v>34</v>
      </c>
      <c r="B23" s="260" t="s">
        <v>17</v>
      </c>
      <c r="C23" s="77">
        <v>56</v>
      </c>
      <c r="D23" s="294">
        <v>37</v>
      </c>
      <c r="E23" s="280">
        <v>3</v>
      </c>
      <c r="F23" s="264">
        <v>6</v>
      </c>
      <c r="G23" s="317">
        <v>11</v>
      </c>
      <c r="H23" s="365">
        <v>7</v>
      </c>
      <c r="I23" s="282">
        <v>1</v>
      </c>
      <c r="J23" s="305">
        <v>21</v>
      </c>
      <c r="K23" s="264">
        <v>4</v>
      </c>
      <c r="L23" s="329">
        <v>2</v>
      </c>
      <c r="M23" s="342">
        <v>0</v>
      </c>
      <c r="N23" s="351">
        <v>0</v>
      </c>
      <c r="O23" s="267">
        <v>0</v>
      </c>
      <c r="P23" s="257">
        <f>SUM(C23:O23)</f>
        <v>148</v>
      </c>
    </row>
    <row r="24" spans="1:16" ht="15.75" thickBot="1">
      <c r="A24" s="617"/>
      <c r="B24" s="262" t="s">
        <v>28</v>
      </c>
      <c r="C24" s="91">
        <f t="shared" ref="C24:J24" si="9">C23/C9*100%</f>
        <v>0.18181818181818182</v>
      </c>
      <c r="D24" s="296">
        <f t="shared" si="9"/>
        <v>0.31896551724137934</v>
      </c>
      <c r="E24" s="281">
        <f t="shared" si="9"/>
        <v>0.6</v>
      </c>
      <c r="F24" s="91">
        <f t="shared" si="9"/>
        <v>0.66666666666666663</v>
      </c>
      <c r="G24" s="319">
        <f t="shared" si="9"/>
        <v>0.35483870967741937</v>
      </c>
      <c r="H24" s="366">
        <f t="shared" si="9"/>
        <v>0.7</v>
      </c>
      <c r="I24" s="281">
        <f t="shared" si="9"/>
        <v>0.25</v>
      </c>
      <c r="J24" s="306">
        <f t="shared" si="9"/>
        <v>0.56756756756756754</v>
      </c>
      <c r="K24" s="91">
        <f>K23/K9*100%</f>
        <v>0.2</v>
      </c>
      <c r="L24" s="330">
        <f t="shared" ref="L24:P24" si="10">L23/L9*100%</f>
        <v>0.2857142857142857</v>
      </c>
      <c r="M24" s="343">
        <f t="shared" si="10"/>
        <v>0</v>
      </c>
      <c r="N24" s="353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16" t="s">
        <v>35</v>
      </c>
      <c r="B25" s="260" t="s">
        <v>17</v>
      </c>
      <c r="C25" s="77">
        <v>252</v>
      </c>
      <c r="D25" s="294">
        <v>79</v>
      </c>
      <c r="E25" s="280">
        <v>2</v>
      </c>
      <c r="F25" s="264">
        <v>3</v>
      </c>
      <c r="G25" s="317">
        <v>20</v>
      </c>
      <c r="H25" s="365">
        <v>3</v>
      </c>
      <c r="I25" s="282">
        <v>3</v>
      </c>
      <c r="J25" s="305">
        <v>16</v>
      </c>
      <c r="K25" s="264">
        <v>16</v>
      </c>
      <c r="L25" s="329">
        <v>5</v>
      </c>
      <c r="M25" s="342">
        <v>39</v>
      </c>
      <c r="N25" s="351">
        <v>33</v>
      </c>
      <c r="O25" s="267">
        <v>18</v>
      </c>
      <c r="P25" s="257">
        <f>SUM(C25:O25)</f>
        <v>489</v>
      </c>
    </row>
    <row r="26" spans="1:16" ht="15.75" thickBot="1">
      <c r="A26" s="617"/>
      <c r="B26" s="262" t="s">
        <v>28</v>
      </c>
      <c r="C26" s="78">
        <f t="shared" ref="C26:N26" si="11">C25/C9*100%</f>
        <v>0.81818181818181823</v>
      </c>
      <c r="D26" s="298">
        <f t="shared" si="11"/>
        <v>0.68103448275862066</v>
      </c>
      <c r="E26" s="283">
        <f t="shared" si="11"/>
        <v>0.4</v>
      </c>
      <c r="F26" s="92">
        <f t="shared" si="11"/>
        <v>0.33333333333333331</v>
      </c>
      <c r="G26" s="320">
        <f t="shared" si="11"/>
        <v>0.64516129032258063</v>
      </c>
      <c r="H26" s="369">
        <f t="shared" si="11"/>
        <v>0.3</v>
      </c>
      <c r="I26" s="283">
        <f t="shared" si="11"/>
        <v>0.75</v>
      </c>
      <c r="J26" s="309">
        <f t="shared" si="11"/>
        <v>0.43243243243243246</v>
      </c>
      <c r="K26" s="92">
        <f t="shared" si="11"/>
        <v>0.8</v>
      </c>
      <c r="L26" s="332">
        <f t="shared" si="11"/>
        <v>0.7142857142857143</v>
      </c>
      <c r="M26" s="345">
        <f t="shared" si="11"/>
        <v>1</v>
      </c>
      <c r="N26" s="355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16" t="s">
        <v>36</v>
      </c>
      <c r="B27" s="258" t="s">
        <v>17</v>
      </c>
      <c r="C27" s="552" t="s">
        <v>26</v>
      </c>
      <c r="D27" s="554" t="s">
        <v>26</v>
      </c>
      <c r="E27" s="556" t="s">
        <v>26</v>
      </c>
      <c r="F27" s="356">
        <v>0</v>
      </c>
      <c r="G27" s="558" t="s">
        <v>26</v>
      </c>
      <c r="H27" s="570" t="s">
        <v>26</v>
      </c>
      <c r="I27" s="556" t="s">
        <v>26</v>
      </c>
      <c r="J27" s="564" t="s">
        <v>26</v>
      </c>
      <c r="K27" s="356">
        <v>0</v>
      </c>
      <c r="L27" s="568" t="s">
        <v>26</v>
      </c>
      <c r="M27" s="574" t="s">
        <v>26</v>
      </c>
      <c r="N27" s="356">
        <v>1</v>
      </c>
      <c r="O27" s="267">
        <v>1</v>
      </c>
      <c r="P27" s="257">
        <f>SUM(C27:O27)</f>
        <v>2</v>
      </c>
    </row>
    <row r="28" spans="1:16" ht="15.75" thickBot="1">
      <c r="A28" s="617"/>
      <c r="B28" s="259" t="s">
        <v>28</v>
      </c>
      <c r="C28" s="553"/>
      <c r="D28" s="555"/>
      <c r="E28" s="557"/>
      <c r="F28" s="357">
        <f t="shared" ref="F28" si="12">F27/F9*100%</f>
        <v>0</v>
      </c>
      <c r="G28" s="559"/>
      <c r="H28" s="571"/>
      <c r="I28" s="557"/>
      <c r="J28" s="572"/>
      <c r="K28" s="357">
        <f t="shared" ref="K28" si="13">K27/K9*100%</f>
        <v>0</v>
      </c>
      <c r="L28" s="573"/>
      <c r="M28" s="575"/>
      <c r="N28" s="357">
        <f t="shared" ref="N28:P28" si="14">N27/N9*100%</f>
        <v>2.9411764705882353E-2</v>
      </c>
      <c r="O28" s="245">
        <f t="shared" si="14"/>
        <v>5.2631578947368418E-2</v>
      </c>
      <c r="P28" s="39">
        <f t="shared" si="14"/>
        <v>3.1298904538341159E-3</v>
      </c>
    </row>
    <row r="29" spans="1:16" ht="23.25" thickBot="1">
      <c r="A29" s="288" t="s">
        <v>37</v>
      </c>
      <c r="B29" s="22" t="s">
        <v>17</v>
      </c>
      <c r="C29" s="68">
        <v>68</v>
      </c>
      <c r="D29" s="297">
        <v>14</v>
      </c>
      <c r="E29" s="67">
        <v>1</v>
      </c>
      <c r="F29" s="82">
        <v>0</v>
      </c>
      <c r="G29" s="312">
        <v>14</v>
      </c>
      <c r="H29" s="367">
        <v>3</v>
      </c>
      <c r="I29" s="67">
        <v>4</v>
      </c>
      <c r="J29" s="307">
        <v>5</v>
      </c>
      <c r="K29" s="82">
        <v>4</v>
      </c>
      <c r="L29" s="331">
        <v>0</v>
      </c>
      <c r="M29" s="344">
        <v>1</v>
      </c>
      <c r="N29" s="354">
        <v>1</v>
      </c>
      <c r="O29" s="242">
        <v>3</v>
      </c>
      <c r="P29" s="36">
        <f>SUM(C29:O29)</f>
        <v>118</v>
      </c>
    </row>
    <row r="30" spans="1:16" ht="42.75" thickBot="1">
      <c r="A30" s="288" t="s">
        <v>38</v>
      </c>
      <c r="B30" s="22" t="s">
        <v>17</v>
      </c>
      <c r="C30" s="68">
        <v>171</v>
      </c>
      <c r="D30" s="297">
        <v>0</v>
      </c>
      <c r="E30" s="67">
        <v>0</v>
      </c>
      <c r="F30" s="82">
        <v>0</v>
      </c>
      <c r="G30" s="312">
        <v>0</v>
      </c>
      <c r="H30" s="367">
        <v>0</v>
      </c>
      <c r="I30" s="67">
        <v>0</v>
      </c>
      <c r="J30" s="307">
        <v>0</v>
      </c>
      <c r="K30" s="82">
        <v>24</v>
      </c>
      <c r="L30" s="331">
        <v>0</v>
      </c>
      <c r="M30" s="344">
        <v>0</v>
      </c>
      <c r="N30" s="354">
        <v>12</v>
      </c>
      <c r="O30" s="242">
        <v>0</v>
      </c>
      <c r="P30" s="36">
        <f>SUM(C30:O30)</f>
        <v>207</v>
      </c>
    </row>
    <row r="31" spans="1:16" ht="63.75" thickBot="1">
      <c r="A31" s="290" t="s">
        <v>39</v>
      </c>
      <c r="B31" s="258" t="s">
        <v>17</v>
      </c>
      <c r="C31" s="268">
        <v>53</v>
      </c>
      <c r="D31" s="294">
        <v>30</v>
      </c>
      <c r="E31" s="280">
        <v>56</v>
      </c>
      <c r="F31" s="264">
        <v>22</v>
      </c>
      <c r="G31" s="317">
        <v>25</v>
      </c>
      <c r="H31" s="365">
        <v>57</v>
      </c>
      <c r="I31" s="282">
        <v>23</v>
      </c>
      <c r="J31" s="305">
        <v>11</v>
      </c>
      <c r="K31" s="264">
        <v>6</v>
      </c>
      <c r="L31" s="329">
        <v>28</v>
      </c>
      <c r="M31" s="342">
        <v>175</v>
      </c>
      <c r="N31" s="351">
        <v>27</v>
      </c>
      <c r="O31" s="267">
        <v>12</v>
      </c>
      <c r="P31" s="36">
        <v>801</v>
      </c>
    </row>
    <row r="32" spans="1:16" ht="15.75" thickBot="1">
      <c r="A32" s="284" t="s">
        <v>40</v>
      </c>
      <c r="B32" s="81"/>
      <c r="C32" s="68"/>
      <c r="D32" s="297"/>
      <c r="E32" s="67"/>
      <c r="F32" s="82"/>
      <c r="G32" s="312"/>
      <c r="H32" s="367"/>
      <c r="I32" s="67"/>
      <c r="J32" s="307"/>
      <c r="K32" s="82"/>
      <c r="L32" s="331"/>
      <c r="M32" s="344"/>
      <c r="N32" s="354"/>
      <c r="O32" s="242"/>
      <c r="P32" s="36"/>
    </row>
    <row r="33" spans="1:16" ht="42.75" thickBot="1">
      <c r="A33" s="288" t="s">
        <v>41</v>
      </c>
      <c r="B33" s="22" t="s">
        <v>17</v>
      </c>
      <c r="C33" s="93">
        <v>7</v>
      </c>
      <c r="D33" s="291">
        <v>30</v>
      </c>
      <c r="E33" s="275">
        <v>56</v>
      </c>
      <c r="F33" s="269">
        <v>12</v>
      </c>
      <c r="G33" s="321">
        <v>24</v>
      </c>
      <c r="H33" s="360">
        <v>40</v>
      </c>
      <c r="I33" s="275">
        <v>21</v>
      </c>
      <c r="J33" s="300">
        <v>11</v>
      </c>
      <c r="K33" s="269">
        <v>6</v>
      </c>
      <c r="L33" s="325">
        <v>20</v>
      </c>
      <c r="M33" s="337">
        <v>83</v>
      </c>
      <c r="N33" s="348">
        <v>27</v>
      </c>
      <c r="O33" s="249">
        <v>12</v>
      </c>
      <c r="P33" s="36">
        <f>SUM(C33:O33)</f>
        <v>349</v>
      </c>
    </row>
    <row r="34" spans="1:16" ht="53.25" thickBot="1">
      <c r="A34" s="288" t="s">
        <v>42</v>
      </c>
      <c r="B34" s="22" t="s">
        <v>17</v>
      </c>
      <c r="C34" s="68">
        <v>135</v>
      </c>
      <c r="D34" s="297">
        <v>6</v>
      </c>
      <c r="E34" s="67">
        <v>0</v>
      </c>
      <c r="F34" s="82">
        <v>1</v>
      </c>
      <c r="G34" s="312">
        <v>6</v>
      </c>
      <c r="H34" s="367">
        <v>0</v>
      </c>
      <c r="I34" s="67">
        <v>0</v>
      </c>
      <c r="J34" s="307">
        <v>0</v>
      </c>
      <c r="K34" s="82">
        <v>0</v>
      </c>
      <c r="L34" s="331">
        <v>0</v>
      </c>
      <c r="M34" s="344">
        <v>0</v>
      </c>
      <c r="N34" s="354">
        <v>4</v>
      </c>
      <c r="O34" s="242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tabSelected="1" topLeftCell="A10" workbookViewId="0">
      <selection activeCell="O21" sqref="O21"/>
    </sheetView>
  </sheetViews>
  <sheetFormatPr defaultRowHeight="15"/>
  <cols>
    <col min="1" max="1" width="4" customWidth="1"/>
    <col min="2" max="2" width="21.140625" customWidth="1"/>
    <col min="3" max="3" width="5.42578125" customWidth="1"/>
    <col min="4" max="4" width="6.7109375" style="393" hidden="1" customWidth="1"/>
    <col min="5" max="5" width="7.28515625" style="393" hidden="1" customWidth="1"/>
    <col min="6" max="6" width="6.7109375" style="393" hidden="1" customWidth="1"/>
    <col min="7" max="7" width="8.28515625" customWidth="1"/>
    <col min="8" max="8" width="8.7109375" customWidth="1"/>
    <col min="9" max="9" width="8.85546875" customWidth="1"/>
    <col min="10" max="10" width="9.28515625" customWidth="1"/>
    <col min="11" max="11" width="9.5703125" customWidth="1"/>
  </cols>
  <sheetData>
    <row r="1" spans="1:13" ht="15.75">
      <c r="A1" s="461" t="s">
        <v>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</row>
    <row r="2" spans="1:13" ht="30.75" customHeight="1">
      <c r="A2" s="635" t="s">
        <v>103</v>
      </c>
      <c r="B2" s="635"/>
      <c r="C2" s="635"/>
      <c r="D2" s="635"/>
      <c r="E2" s="635"/>
      <c r="F2" s="635"/>
      <c r="G2" s="635"/>
      <c r="H2" s="635"/>
      <c r="I2" s="635"/>
      <c r="J2" s="635"/>
      <c r="K2" s="635"/>
      <c r="L2" s="635"/>
      <c r="M2" s="635"/>
    </row>
    <row r="3" spans="1:13" ht="15.75" customHeight="1">
      <c r="A3" s="636" t="s">
        <v>105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</row>
    <row r="4" spans="1:13" s="393" customFormat="1" ht="15.75" customHeight="1" thickBot="1">
      <c r="A4" s="397"/>
      <c r="B4" s="397"/>
      <c r="C4" s="397"/>
      <c r="D4" s="429"/>
      <c r="E4" s="429"/>
      <c r="F4" s="429"/>
      <c r="G4" s="397"/>
      <c r="H4" s="397"/>
      <c r="I4" s="397"/>
      <c r="J4" s="397"/>
      <c r="K4" s="397"/>
    </row>
    <row r="5" spans="1:13" ht="15" customHeight="1">
      <c r="A5" s="637" t="s">
        <v>58</v>
      </c>
      <c r="B5" s="622"/>
      <c r="C5" s="610"/>
      <c r="D5" s="431" t="s">
        <v>100</v>
      </c>
      <c r="E5" s="431" t="s">
        <v>101</v>
      </c>
      <c r="F5" s="431" t="s">
        <v>102</v>
      </c>
      <c r="G5" s="618" t="s">
        <v>50</v>
      </c>
      <c r="H5" s="618" t="s">
        <v>51</v>
      </c>
      <c r="I5" s="618" t="s">
        <v>52</v>
      </c>
      <c r="J5" s="618" t="s">
        <v>53</v>
      </c>
      <c r="K5" s="618" t="s">
        <v>54</v>
      </c>
      <c r="L5" s="618" t="s">
        <v>92</v>
      </c>
      <c r="M5" s="618" t="s">
        <v>93</v>
      </c>
    </row>
    <row r="6" spans="1:13" ht="5.25" customHeight="1" thickBot="1">
      <c r="A6" s="638"/>
      <c r="B6" s="623"/>
      <c r="C6" s="624"/>
      <c r="D6" s="430"/>
      <c r="E6" s="430"/>
      <c r="F6" s="430"/>
      <c r="G6" s="619"/>
      <c r="H6" s="619"/>
      <c r="I6" s="619"/>
      <c r="J6" s="619"/>
      <c r="K6" s="619"/>
      <c r="L6" s="619"/>
      <c r="M6" s="619"/>
    </row>
    <row r="7" spans="1:13" s="393" customFormat="1" ht="0.75" customHeight="1" thickBot="1">
      <c r="A7" s="398"/>
      <c r="B7" s="399" t="s">
        <v>96</v>
      </c>
      <c r="C7" s="401"/>
      <c r="D7" s="401"/>
      <c r="E7" s="401"/>
      <c r="F7" s="401"/>
      <c r="G7" s="402">
        <v>1</v>
      </c>
      <c r="H7" s="402">
        <f>G25</f>
        <v>2</v>
      </c>
      <c r="I7" s="408">
        <f>H25</f>
        <v>2</v>
      </c>
      <c r="J7" s="408">
        <f>H25</f>
        <v>2</v>
      </c>
      <c r="K7" s="408">
        <f>J25</f>
        <v>10</v>
      </c>
      <c r="L7" s="408">
        <f>J25</f>
        <v>10</v>
      </c>
      <c r="M7" s="408">
        <f>L25</f>
        <v>1</v>
      </c>
    </row>
    <row r="8" spans="1:13" ht="21" customHeight="1" thickBot="1">
      <c r="A8" s="409" t="s">
        <v>59</v>
      </c>
      <c r="B8" s="97" t="s">
        <v>55</v>
      </c>
      <c r="C8" s="400" t="s">
        <v>17</v>
      </c>
      <c r="D8" s="32">
        <v>0</v>
      </c>
      <c r="E8" s="24">
        <v>0</v>
      </c>
      <c r="F8" s="24">
        <v>0</v>
      </c>
      <c r="G8" s="432">
        <v>5</v>
      </c>
      <c r="H8" s="434">
        <v>15</v>
      </c>
      <c r="I8" s="440">
        <f>G8+H8</f>
        <v>20</v>
      </c>
      <c r="J8" s="448">
        <v>26</v>
      </c>
      <c r="K8" s="447">
        <f>G8+H8+J8</f>
        <v>46</v>
      </c>
      <c r="L8" s="414">
        <v>21</v>
      </c>
      <c r="M8" s="415">
        <f>I8+J8+L8</f>
        <v>67</v>
      </c>
    </row>
    <row r="9" spans="1:13" ht="15" customHeight="1">
      <c r="A9" s="410"/>
      <c r="B9" s="627" t="s">
        <v>56</v>
      </c>
      <c r="C9" s="26" t="s">
        <v>17</v>
      </c>
      <c r="D9" s="26">
        <v>0</v>
      </c>
      <c r="E9" s="26">
        <v>0</v>
      </c>
      <c r="F9" s="26">
        <v>0</v>
      </c>
      <c r="G9" s="276">
        <v>5</v>
      </c>
      <c r="H9" s="86">
        <v>5</v>
      </c>
      <c r="I9" s="441">
        <f>G9+H9</f>
        <v>10</v>
      </c>
      <c r="J9" s="438">
        <v>12</v>
      </c>
      <c r="K9" s="446">
        <f>G9+H9+J9</f>
        <v>22</v>
      </c>
      <c r="L9" s="416">
        <v>11</v>
      </c>
      <c r="M9" s="417">
        <f>I9+J9+L9</f>
        <v>33</v>
      </c>
    </row>
    <row r="10" spans="1:13" ht="15.75" thickBot="1">
      <c r="A10" s="411"/>
      <c r="B10" s="628"/>
      <c r="C10" s="251" t="s">
        <v>28</v>
      </c>
      <c r="D10" s="428"/>
      <c r="E10" s="428"/>
      <c r="F10" s="428"/>
      <c r="G10" s="395">
        <f>G9/G8*100</f>
        <v>100</v>
      </c>
      <c r="H10" s="395">
        <f>H9/H8*100</f>
        <v>33.333333333333329</v>
      </c>
      <c r="I10" s="442">
        <f>I9/I8*100</f>
        <v>50</v>
      </c>
      <c r="J10" s="395">
        <f>J9/J8*100</f>
        <v>46.153846153846153</v>
      </c>
      <c r="K10" s="442">
        <f t="shared" ref="K10:M10" si="0">K9/K8*100</f>
        <v>47.826086956521742</v>
      </c>
      <c r="L10" s="418">
        <f>L9/L8*100</f>
        <v>52.380952380952387</v>
      </c>
      <c r="M10" s="419">
        <f t="shared" si="0"/>
        <v>49.253731343283583</v>
      </c>
    </row>
    <row r="11" spans="1:13">
      <c r="A11" s="412" t="s">
        <v>60</v>
      </c>
      <c r="B11" s="255" t="s">
        <v>19</v>
      </c>
      <c r="C11" s="26" t="s">
        <v>17</v>
      </c>
      <c r="D11" s="26">
        <v>0</v>
      </c>
      <c r="E11" s="26">
        <v>0</v>
      </c>
      <c r="F11" s="26">
        <v>0</v>
      </c>
      <c r="G11" s="276">
        <f>SUM(D11:F11)</f>
        <v>0</v>
      </c>
      <c r="H11" s="435">
        <v>15</v>
      </c>
      <c r="I11" s="443">
        <f>G11+H11</f>
        <v>15</v>
      </c>
      <c r="J11" s="438">
        <v>26</v>
      </c>
      <c r="K11" s="446">
        <f>G11+H11+J11</f>
        <v>41</v>
      </c>
      <c r="L11" s="416">
        <v>21</v>
      </c>
      <c r="M11" s="417">
        <f>I11+J11+L11</f>
        <v>62</v>
      </c>
    </row>
    <row r="12" spans="1:13" ht="15.75" thickBot="1">
      <c r="A12" s="410"/>
      <c r="B12" s="256"/>
      <c r="C12" s="251" t="s">
        <v>28</v>
      </c>
      <c r="D12" s="428"/>
      <c r="E12" s="428"/>
      <c r="F12" s="428"/>
      <c r="G12" s="403">
        <f>G11/G8*100%</f>
        <v>0</v>
      </c>
      <c r="H12" s="395">
        <f>H11/H8*100</f>
        <v>100</v>
      </c>
      <c r="I12" s="442">
        <f>I11/I11*100</f>
        <v>100</v>
      </c>
      <c r="J12" s="395">
        <f>J11/J8*100</f>
        <v>100</v>
      </c>
      <c r="K12" s="442">
        <f t="shared" ref="K12:M12" si="1">K11/K11*100</f>
        <v>100</v>
      </c>
      <c r="L12" s="418">
        <f>L11/L8*100</f>
        <v>100</v>
      </c>
      <c r="M12" s="419">
        <f t="shared" si="1"/>
        <v>100</v>
      </c>
    </row>
    <row r="13" spans="1:13" ht="15" customHeight="1">
      <c r="A13" s="410"/>
      <c r="B13" s="629" t="s">
        <v>20</v>
      </c>
      <c r="C13" s="26" t="s">
        <v>17</v>
      </c>
      <c r="D13" s="26">
        <v>0</v>
      </c>
      <c r="E13" s="26">
        <v>0</v>
      </c>
      <c r="F13" s="26">
        <v>0</v>
      </c>
      <c r="G13" s="276">
        <v>5</v>
      </c>
      <c r="H13" s="435">
        <v>5</v>
      </c>
      <c r="I13" s="443">
        <f>G13+H13</f>
        <v>10</v>
      </c>
      <c r="J13" s="438">
        <v>12</v>
      </c>
      <c r="K13" s="446">
        <f>G13+H13+J13</f>
        <v>22</v>
      </c>
      <c r="L13" s="416">
        <v>11</v>
      </c>
      <c r="M13" s="417">
        <f>I13+J13+L13</f>
        <v>33</v>
      </c>
    </row>
    <row r="14" spans="1:13" ht="15.75" customHeight="1" thickBot="1">
      <c r="A14" s="411"/>
      <c r="B14" s="630"/>
      <c r="C14" s="251" t="s">
        <v>28</v>
      </c>
      <c r="D14" s="428"/>
      <c r="E14" s="428"/>
      <c r="F14" s="428"/>
      <c r="G14" s="281" t="e">
        <f>G13/G11*100%</f>
        <v>#DIV/0!</v>
      </c>
      <c r="H14" s="395">
        <f t="shared" ref="H14:M14" si="2">H13/H11*100</f>
        <v>33.333333333333329</v>
      </c>
      <c r="I14" s="442">
        <f t="shared" si="2"/>
        <v>66.666666666666657</v>
      </c>
      <c r="J14" s="395">
        <f t="shared" si="2"/>
        <v>46.153846153846153</v>
      </c>
      <c r="K14" s="442">
        <f t="shared" si="2"/>
        <v>53.658536585365859</v>
      </c>
      <c r="L14" s="418">
        <f t="shared" si="2"/>
        <v>52.380952380952387</v>
      </c>
      <c r="M14" s="419">
        <f t="shared" si="2"/>
        <v>53.225806451612897</v>
      </c>
    </row>
    <row r="15" spans="1:13">
      <c r="A15" s="412" t="s">
        <v>61</v>
      </c>
      <c r="B15" s="620" t="s">
        <v>27</v>
      </c>
      <c r="C15" s="26" t="s">
        <v>17</v>
      </c>
      <c r="D15" s="26">
        <v>0</v>
      </c>
      <c r="E15" s="26">
        <v>0</v>
      </c>
      <c r="F15" s="26">
        <v>0</v>
      </c>
      <c r="G15" s="276">
        <f>SUM(D15:F15)</f>
        <v>0</v>
      </c>
      <c r="H15" s="435">
        <v>0</v>
      </c>
      <c r="I15" s="443">
        <f>G15+H15</f>
        <v>0</v>
      </c>
      <c r="J15" s="438">
        <v>0</v>
      </c>
      <c r="K15" s="446">
        <f>G15+H15+J15</f>
        <v>0</v>
      </c>
      <c r="L15" s="416">
        <v>0</v>
      </c>
      <c r="M15" s="417">
        <f>I15+J15+L15</f>
        <v>0</v>
      </c>
    </row>
    <row r="16" spans="1:13" ht="15.75" customHeight="1" thickBot="1">
      <c r="A16" s="411"/>
      <c r="B16" s="621"/>
      <c r="C16" s="251" t="s">
        <v>28</v>
      </c>
      <c r="D16" s="428"/>
      <c r="E16" s="428"/>
      <c r="F16" s="428"/>
      <c r="G16" s="281">
        <f>G15/G8*100%</f>
        <v>0</v>
      </c>
      <c r="H16" s="395">
        <f>H15/H8*100</f>
        <v>0</v>
      </c>
      <c r="I16" s="442">
        <f>I15/I8*100</f>
        <v>0</v>
      </c>
      <c r="J16" s="395">
        <f t="shared" ref="J16:K16" si="3">J15/J8*100</f>
        <v>0</v>
      </c>
      <c r="K16" s="442">
        <f t="shared" si="3"/>
        <v>0</v>
      </c>
      <c r="L16" s="418">
        <f t="shared" ref="L16:M16" si="4">L15/L8*100</f>
        <v>0</v>
      </c>
      <c r="M16" s="419">
        <f t="shared" si="4"/>
        <v>0</v>
      </c>
    </row>
    <row r="17" spans="1:13" ht="53.25" thickBot="1">
      <c r="A17" s="413" t="s">
        <v>62</v>
      </c>
      <c r="B17" s="253" t="s">
        <v>104</v>
      </c>
      <c r="C17" s="24" t="s">
        <v>17</v>
      </c>
      <c r="D17" s="24">
        <v>0</v>
      </c>
      <c r="E17" s="24">
        <v>0</v>
      </c>
      <c r="F17" s="24">
        <v>0</v>
      </c>
      <c r="G17" s="396">
        <f>G8+G7-G25</f>
        <v>4</v>
      </c>
      <c r="H17" s="444">
        <f>H8+H7-H25</f>
        <v>15</v>
      </c>
      <c r="I17" s="444">
        <f>G17+H17</f>
        <v>19</v>
      </c>
      <c r="J17" s="444">
        <f>J8+H25-J25</f>
        <v>18</v>
      </c>
      <c r="K17" s="447">
        <f>G17+H17+J17</f>
        <v>37</v>
      </c>
      <c r="L17" s="421">
        <f>L8+J25-L25</f>
        <v>30</v>
      </c>
      <c r="M17" s="415">
        <f>I17+J17+L17</f>
        <v>67</v>
      </c>
    </row>
    <row r="18" spans="1:13" ht="15.75" thickBot="1">
      <c r="A18" s="413"/>
      <c r="B18" s="254" t="s">
        <v>57</v>
      </c>
      <c r="C18" s="24"/>
      <c r="D18" s="24"/>
      <c r="E18" s="24"/>
      <c r="F18" s="24"/>
      <c r="G18" s="433"/>
      <c r="H18" s="437"/>
      <c r="I18" s="445"/>
      <c r="J18" s="449"/>
      <c r="K18" s="445"/>
      <c r="L18" s="424"/>
      <c r="M18" s="423"/>
    </row>
    <row r="19" spans="1:13" ht="15" customHeight="1">
      <c r="A19" s="412" t="s">
        <v>63</v>
      </c>
      <c r="B19" s="620" t="s">
        <v>34</v>
      </c>
      <c r="C19" s="26" t="s">
        <v>17</v>
      </c>
      <c r="D19" s="26">
        <v>0</v>
      </c>
      <c r="E19" s="26">
        <v>0</v>
      </c>
      <c r="F19" s="26">
        <v>0</v>
      </c>
      <c r="G19" s="276">
        <f>SUM(D19:F19)</f>
        <v>0</v>
      </c>
      <c r="H19" s="438">
        <v>2</v>
      </c>
      <c r="I19" s="446">
        <f>G19+H19</f>
        <v>2</v>
      </c>
      <c r="J19" s="438">
        <v>7</v>
      </c>
      <c r="K19" s="446">
        <f>G19+H19+J19</f>
        <v>9</v>
      </c>
      <c r="L19" s="416">
        <v>6</v>
      </c>
      <c r="M19" s="417">
        <f>I19+J19+L19</f>
        <v>15</v>
      </c>
    </row>
    <row r="20" spans="1:13" ht="15.75" thickBot="1">
      <c r="A20" s="411"/>
      <c r="B20" s="621"/>
      <c r="C20" s="251" t="s">
        <v>28</v>
      </c>
      <c r="D20" s="428"/>
      <c r="E20" s="428"/>
      <c r="F20" s="428"/>
      <c r="G20" s="281">
        <f>G19/G17*100%</f>
        <v>0</v>
      </c>
      <c r="H20" s="395">
        <f>H19/H17*100</f>
        <v>13.333333333333334</v>
      </c>
      <c r="I20" s="442">
        <f t="shared" ref="I20:K20" si="5">I19/I17*100</f>
        <v>10.526315789473683</v>
      </c>
      <c r="J20" s="395">
        <f t="shared" si="5"/>
        <v>38.888888888888893</v>
      </c>
      <c r="K20" s="442">
        <f t="shared" si="5"/>
        <v>24.324324324324326</v>
      </c>
      <c r="L20" s="418">
        <f t="shared" ref="L20:M20" si="6">L19/L17*100</f>
        <v>20</v>
      </c>
      <c r="M20" s="419">
        <f t="shared" si="6"/>
        <v>22.388059701492537</v>
      </c>
    </row>
    <row r="21" spans="1:13">
      <c r="A21" s="412" t="s">
        <v>64</v>
      </c>
      <c r="B21" s="620" t="s">
        <v>35</v>
      </c>
      <c r="C21" s="26" t="s">
        <v>17</v>
      </c>
      <c r="D21" s="26">
        <v>0</v>
      </c>
      <c r="E21" s="26">
        <v>0</v>
      </c>
      <c r="F21" s="26">
        <v>0</v>
      </c>
      <c r="G21" s="276">
        <v>4</v>
      </c>
      <c r="H21" s="435">
        <v>13</v>
      </c>
      <c r="I21" s="443">
        <f>G21+H21</f>
        <v>17</v>
      </c>
      <c r="J21" s="435">
        <v>11</v>
      </c>
      <c r="K21" s="446">
        <f>G21+H21+J21</f>
        <v>28</v>
      </c>
      <c r="L21" s="420">
        <v>18</v>
      </c>
      <c r="M21" s="417">
        <f>I21+J21+L21</f>
        <v>46</v>
      </c>
    </row>
    <row r="22" spans="1:13" ht="15.75" thickBot="1">
      <c r="A22" s="411"/>
      <c r="B22" s="621"/>
      <c r="C22" s="251" t="s">
        <v>28</v>
      </c>
      <c r="D22" s="428"/>
      <c r="E22" s="428"/>
      <c r="F22" s="428"/>
      <c r="G22" s="281">
        <f>G21/G17*100%</f>
        <v>1</v>
      </c>
      <c r="H22" s="395">
        <v>0</v>
      </c>
      <c r="I22" s="442">
        <f t="shared" ref="I22:K22" si="7">I21/I17*100</f>
        <v>89.473684210526315</v>
      </c>
      <c r="J22" s="395">
        <f t="shared" si="7"/>
        <v>61.111111111111114</v>
      </c>
      <c r="K22" s="442">
        <f t="shared" si="7"/>
        <v>75.675675675675677</v>
      </c>
      <c r="L22" s="418">
        <f t="shared" ref="L22:M22" si="8">L21/L17*100</f>
        <v>60</v>
      </c>
      <c r="M22" s="419">
        <f t="shared" si="8"/>
        <v>68.656716417910445</v>
      </c>
    </row>
    <row r="23" spans="1:13" ht="15" customHeight="1">
      <c r="A23" s="412" t="s">
        <v>65</v>
      </c>
      <c r="B23" s="620" t="s">
        <v>36</v>
      </c>
      <c r="C23" s="250" t="s">
        <v>17</v>
      </c>
      <c r="D23" s="52">
        <v>0</v>
      </c>
      <c r="E23" s="52">
        <v>0</v>
      </c>
      <c r="F23" s="52">
        <v>0</v>
      </c>
      <c r="G23" s="625">
        <f>SUM(D23:F23)</f>
        <v>0</v>
      </c>
      <c r="H23" s="639">
        <v>0</v>
      </c>
      <c r="I23" s="641" t="s">
        <v>26</v>
      </c>
      <c r="J23" s="643" t="s">
        <v>26</v>
      </c>
      <c r="K23" s="645" t="s">
        <v>26</v>
      </c>
      <c r="L23" s="631" t="s">
        <v>26</v>
      </c>
      <c r="M23" s="633" t="s">
        <v>26</v>
      </c>
    </row>
    <row r="24" spans="1:13" ht="15.75" thickBot="1">
      <c r="A24" s="411"/>
      <c r="B24" s="621"/>
      <c r="C24" s="251" t="s">
        <v>28</v>
      </c>
      <c r="D24" s="400"/>
      <c r="E24" s="400"/>
      <c r="F24" s="400"/>
      <c r="G24" s="626"/>
      <c r="H24" s="640"/>
      <c r="I24" s="642"/>
      <c r="J24" s="644"/>
      <c r="K24" s="646"/>
      <c r="L24" s="632"/>
      <c r="M24" s="634"/>
    </row>
    <row r="25" spans="1:13" ht="15.75" thickBot="1">
      <c r="A25" s="413" t="s">
        <v>66</v>
      </c>
      <c r="B25" s="253" t="s">
        <v>37</v>
      </c>
      <c r="C25" s="24" t="s">
        <v>17</v>
      </c>
      <c r="D25" s="24">
        <v>0</v>
      </c>
      <c r="E25" s="24">
        <v>0</v>
      </c>
      <c r="F25" s="24">
        <v>0</v>
      </c>
      <c r="G25" s="396">
        <v>2</v>
      </c>
      <c r="H25" s="436">
        <v>2</v>
      </c>
      <c r="I25" s="444">
        <f>H25</f>
        <v>2</v>
      </c>
      <c r="J25" s="450">
        <v>10</v>
      </c>
      <c r="K25" s="451">
        <f>J25</f>
        <v>10</v>
      </c>
      <c r="L25" s="425">
        <v>1</v>
      </c>
      <c r="M25" s="425">
        <f>L25</f>
        <v>1</v>
      </c>
    </row>
    <row r="26" spans="1:13" ht="15" customHeight="1">
      <c r="A26" s="412" t="s">
        <v>67</v>
      </c>
      <c r="B26" s="620" t="s">
        <v>22</v>
      </c>
      <c r="C26" s="26" t="s">
        <v>17</v>
      </c>
      <c r="D26" s="26">
        <v>0</v>
      </c>
      <c r="E26" s="26">
        <v>0</v>
      </c>
      <c r="F26" s="26">
        <v>0</v>
      </c>
      <c r="G26" s="276">
        <v>4</v>
      </c>
      <c r="H26" s="438">
        <v>7</v>
      </c>
      <c r="I26" s="446">
        <f>G26+H26</f>
        <v>11</v>
      </c>
      <c r="J26" s="438">
        <v>16</v>
      </c>
      <c r="K26" s="446">
        <f>G26+H26+J26</f>
        <v>27</v>
      </c>
      <c r="L26" s="416">
        <v>0</v>
      </c>
      <c r="M26" s="417">
        <f>I26+J26+L26</f>
        <v>27</v>
      </c>
    </row>
    <row r="27" spans="1:13" ht="15.75" thickBot="1">
      <c r="A27" s="411"/>
      <c r="B27" s="621"/>
      <c r="C27" s="251" t="s">
        <v>28</v>
      </c>
      <c r="D27" s="428"/>
      <c r="E27" s="428"/>
      <c r="F27" s="428"/>
      <c r="G27" s="281">
        <f>G26/G17*100%</f>
        <v>1</v>
      </c>
      <c r="H27" s="395">
        <f t="shared" ref="H27:K27" si="9">H26/H17*100</f>
        <v>46.666666666666664</v>
      </c>
      <c r="I27" s="442">
        <f t="shared" si="9"/>
        <v>57.894736842105267</v>
      </c>
      <c r="J27" s="395">
        <f t="shared" si="9"/>
        <v>88.888888888888886</v>
      </c>
      <c r="K27" s="442">
        <f t="shared" si="9"/>
        <v>72.972972972972968</v>
      </c>
      <c r="L27" s="418">
        <f t="shared" ref="L27:M27" si="10">L26/L17*100</f>
        <v>0</v>
      </c>
      <c r="M27" s="419">
        <f t="shared" si="10"/>
        <v>40.298507462686565</v>
      </c>
    </row>
    <row r="28" spans="1:13" ht="23.25" thickBot="1">
      <c r="A28" s="413" t="s">
        <v>68</v>
      </c>
      <c r="B28" s="253" t="s">
        <v>24</v>
      </c>
      <c r="C28" s="24" t="s">
        <v>46</v>
      </c>
      <c r="D28" s="24">
        <v>0</v>
      </c>
      <c r="E28" s="24">
        <v>0</v>
      </c>
      <c r="F28" s="24">
        <v>0</v>
      </c>
      <c r="G28" s="67">
        <f>SUM(D28:F28)</f>
        <v>0</v>
      </c>
      <c r="H28" s="82">
        <v>0</v>
      </c>
      <c r="I28" s="396" t="s">
        <v>26</v>
      </c>
      <c r="J28" s="437" t="s">
        <v>26</v>
      </c>
      <c r="K28" s="452" t="s">
        <v>26</v>
      </c>
      <c r="L28" s="422" t="s">
        <v>26</v>
      </c>
      <c r="M28" s="426" t="s">
        <v>26</v>
      </c>
    </row>
    <row r="29" spans="1:13" ht="32.25" thickBot="1">
      <c r="A29" s="413" t="s">
        <v>69</v>
      </c>
      <c r="B29" s="253" t="s">
        <v>29</v>
      </c>
      <c r="C29" s="24" t="s">
        <v>17</v>
      </c>
      <c r="D29" s="24">
        <v>0</v>
      </c>
      <c r="E29" s="24">
        <v>0</v>
      </c>
      <c r="F29" s="24">
        <v>0</v>
      </c>
      <c r="G29" s="67">
        <f>SUM(D29:F29)</f>
        <v>0</v>
      </c>
      <c r="H29" s="82">
        <v>0</v>
      </c>
      <c r="I29" s="396" t="s">
        <v>26</v>
      </c>
      <c r="J29" s="437" t="s">
        <v>26</v>
      </c>
      <c r="K29" s="452" t="s">
        <v>26</v>
      </c>
      <c r="L29" s="422" t="s">
        <v>26</v>
      </c>
      <c r="M29" s="426" t="s">
        <v>26</v>
      </c>
    </row>
    <row r="30" spans="1:13" ht="15.75" thickBot="1">
      <c r="A30" s="413" t="s">
        <v>70</v>
      </c>
      <c r="B30" s="253" t="s">
        <v>31</v>
      </c>
      <c r="C30" s="24" t="s">
        <v>44</v>
      </c>
      <c r="D30" s="24">
        <v>0</v>
      </c>
      <c r="E30" s="24">
        <v>0</v>
      </c>
      <c r="F30" s="24">
        <v>0</v>
      </c>
      <c r="G30" s="67">
        <f>SUM(D30:F30)</f>
        <v>0</v>
      </c>
      <c r="H30" s="82" t="s">
        <v>26</v>
      </c>
      <c r="I30" s="396" t="s">
        <v>26</v>
      </c>
      <c r="J30" s="437" t="s">
        <v>26</v>
      </c>
      <c r="K30" s="452" t="s">
        <v>26</v>
      </c>
      <c r="L30" s="422" t="s">
        <v>26</v>
      </c>
      <c r="M30" s="426" t="s">
        <v>26</v>
      </c>
    </row>
    <row r="31" spans="1:13" ht="21.75" thickBot="1">
      <c r="A31" s="413" t="s">
        <v>71</v>
      </c>
      <c r="B31" s="252" t="s">
        <v>39</v>
      </c>
      <c r="C31" s="24" t="s">
        <v>17</v>
      </c>
      <c r="D31" s="24">
        <v>0</v>
      </c>
      <c r="E31" s="24">
        <v>0</v>
      </c>
      <c r="F31" s="24">
        <v>0</v>
      </c>
      <c r="G31" s="67">
        <f>SUM(D31:F31)</f>
        <v>0</v>
      </c>
      <c r="H31" s="439">
        <v>0</v>
      </c>
      <c r="I31" s="447">
        <f>G31+H31</f>
        <v>0</v>
      </c>
      <c r="J31" s="435">
        <v>0</v>
      </c>
      <c r="K31" s="446">
        <f>G31+H31+J31</f>
        <v>0</v>
      </c>
      <c r="L31" s="420">
        <v>26</v>
      </c>
      <c r="M31" s="417">
        <f>I31+J31+L31</f>
        <v>26</v>
      </c>
    </row>
    <row r="32" spans="1:13" ht="15.75" thickBot="1">
      <c r="A32" s="413"/>
      <c r="B32" s="97" t="s">
        <v>40</v>
      </c>
      <c r="C32" s="99"/>
      <c r="D32" s="99"/>
      <c r="E32" s="99"/>
      <c r="F32" s="99"/>
      <c r="G32" s="67"/>
      <c r="H32" s="82"/>
      <c r="I32" s="396"/>
      <c r="J32" s="439"/>
      <c r="K32" s="444"/>
      <c r="L32" s="427"/>
      <c r="M32" s="421"/>
    </row>
    <row r="33" spans="1:13" ht="15.75" thickBot="1">
      <c r="A33" s="413" t="s">
        <v>97</v>
      </c>
      <c r="B33" s="253" t="s">
        <v>95</v>
      </c>
      <c r="C33" s="24" t="s">
        <v>17</v>
      </c>
      <c r="D33" s="24">
        <v>0</v>
      </c>
      <c r="E33" s="24">
        <v>0</v>
      </c>
      <c r="F33" s="24">
        <v>0</v>
      </c>
      <c r="G33" s="67">
        <v>12</v>
      </c>
      <c r="H33" s="439">
        <v>15</v>
      </c>
      <c r="I33" s="447">
        <f>G33+H33</f>
        <v>27</v>
      </c>
      <c r="J33" s="439">
        <v>20</v>
      </c>
      <c r="K33" s="444">
        <f>G33+H33+J33</f>
        <v>47</v>
      </c>
      <c r="L33" s="427">
        <v>26</v>
      </c>
      <c r="M33" s="421">
        <f>I33+J33+L33</f>
        <v>73</v>
      </c>
    </row>
    <row r="34" spans="1:13" ht="21.75" thickBot="1">
      <c r="A34" s="413" t="s">
        <v>72</v>
      </c>
      <c r="B34" s="253" t="s">
        <v>38</v>
      </c>
      <c r="C34" s="24" t="s">
        <v>17</v>
      </c>
      <c r="D34" s="24">
        <v>0</v>
      </c>
      <c r="E34" s="24">
        <v>0</v>
      </c>
      <c r="F34" s="24">
        <v>0</v>
      </c>
      <c r="G34" s="67">
        <f>SUM(D34:F34)</f>
        <v>0</v>
      </c>
      <c r="H34" s="439">
        <v>0</v>
      </c>
      <c r="I34" s="447">
        <f>G34+H34</f>
        <v>0</v>
      </c>
      <c r="J34" s="439" t="s">
        <v>94</v>
      </c>
      <c r="K34" s="444">
        <f>G34+H34+J34</f>
        <v>0</v>
      </c>
      <c r="L34" s="427">
        <v>0</v>
      </c>
      <c r="M34" s="421">
        <f>I34+J34+L34</f>
        <v>0</v>
      </c>
    </row>
    <row r="35" spans="1:13" ht="21.75" thickBot="1">
      <c r="A35" s="413" t="s">
        <v>98</v>
      </c>
      <c r="B35" s="253" t="s">
        <v>42</v>
      </c>
      <c r="C35" s="24" t="s">
        <v>17</v>
      </c>
      <c r="D35" s="24">
        <v>0</v>
      </c>
      <c r="E35" s="24">
        <v>0</v>
      </c>
      <c r="F35" s="24">
        <v>0</v>
      </c>
      <c r="G35" s="67">
        <v>3</v>
      </c>
      <c r="H35" s="439">
        <v>3</v>
      </c>
      <c r="I35" s="447">
        <f>G35+H35</f>
        <v>6</v>
      </c>
      <c r="J35" s="439">
        <v>5</v>
      </c>
      <c r="K35" s="444">
        <f>G35+H35+J35</f>
        <v>11</v>
      </c>
      <c r="L35" s="427">
        <v>2</v>
      </c>
      <c r="M35" s="421">
        <f>I35+J35+L35</f>
        <v>13</v>
      </c>
    </row>
    <row r="36" spans="1:13">
      <c r="B36" s="95"/>
      <c r="C36" s="73"/>
      <c r="D36" s="73"/>
      <c r="E36" s="73"/>
      <c r="F36" s="73"/>
      <c r="G36" s="394"/>
      <c r="H36" s="96"/>
      <c r="I36" s="96"/>
      <c r="J36" s="96"/>
      <c r="K36" s="96"/>
    </row>
    <row r="37" spans="1:13">
      <c r="B37" s="95"/>
      <c r="C37" s="73"/>
      <c r="D37" s="73"/>
      <c r="E37" s="73"/>
      <c r="F37" s="73"/>
      <c r="G37" s="96"/>
      <c r="H37" s="96"/>
      <c r="I37" s="96"/>
      <c r="J37" s="96"/>
      <c r="K37" s="96"/>
    </row>
    <row r="38" spans="1:13">
      <c r="A38" s="406" t="s">
        <v>99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</row>
    <row r="40" spans="1:13">
      <c r="A40" s="405"/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</row>
  </sheetData>
  <mergeCells count="27">
    <mergeCell ref="L5:L6"/>
    <mergeCell ref="M5:M6"/>
    <mergeCell ref="L23:L24"/>
    <mergeCell ref="M23:M24"/>
    <mergeCell ref="A1:M1"/>
    <mergeCell ref="A2:M2"/>
    <mergeCell ref="A3:M3"/>
    <mergeCell ref="A5:A6"/>
    <mergeCell ref="H23:H24"/>
    <mergeCell ref="I23:I24"/>
    <mergeCell ref="J23:J24"/>
    <mergeCell ref="K23:K24"/>
    <mergeCell ref="B19:B20"/>
    <mergeCell ref="B21:B22"/>
    <mergeCell ref="I5:I6"/>
    <mergeCell ref="J5:J6"/>
    <mergeCell ref="K5:K6"/>
    <mergeCell ref="B26:B27"/>
    <mergeCell ref="B5:B6"/>
    <mergeCell ref="C5:C6"/>
    <mergeCell ref="G5:G6"/>
    <mergeCell ref="H5:H6"/>
    <mergeCell ref="B23:B24"/>
    <mergeCell ref="G23:G24"/>
    <mergeCell ref="B9:B10"/>
    <mergeCell ref="B13:B14"/>
    <mergeCell ref="B15:B16"/>
  </mergeCells>
  <pageMargins left="0.78740157480314965" right="0" top="0.78740157480314965" bottom="0" header="0" footer="0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3 квартал 2018г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2018-09-27T06:31:02Z</dcterms:modified>
</cp:coreProperties>
</file>