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980" firstSheet="1" activeTab="4"/>
  </bookViews>
  <sheets>
    <sheet name=" подраздел 1.1 недвиж имущество" sheetId="6" r:id="rId1"/>
    <sheet name="пораздел 1.2 Недвиж имущество" sheetId="1" r:id="rId2"/>
    <sheet name="раздел 2 Движимое имущество" sheetId="2" r:id="rId3"/>
    <sheet name="Раздел2.2 Движимое имущество " sheetId="5" r:id="rId4"/>
    <sheet name="раздел3 Сведения об учреждениях" sheetId="4" r:id="rId5"/>
  </sheets>
  <definedNames>
    <definedName name="_xlnm._FilterDatabase" localSheetId="1" hidden="1">'пораздел 1.2 Недвиж имущество'!$C$65:$P$66</definedName>
    <definedName name="_xlnm._FilterDatabase" localSheetId="2" hidden="1">'раздел 2 Движимое имущество'!#REF!</definedName>
    <definedName name="_xlnm.Print_Area" localSheetId="0">' подраздел 1.1 недвиж имущество'!$A$1:$P$48</definedName>
    <definedName name="_xlnm.Print_Area" localSheetId="1">'пораздел 1.2 Недвиж имущество'!$A$1:$P$150</definedName>
    <definedName name="_xlnm.Print_Area" localSheetId="2">'раздел 2 Движимое имущество'!$A$1:$H$864</definedName>
  </definedNames>
  <calcPr calcId="125725"/>
</workbook>
</file>

<file path=xl/calcChain.xml><?xml version="1.0" encoding="utf-8"?>
<calcChain xmlns="http://schemas.openxmlformats.org/spreadsheetml/2006/main">
  <c r="I10" i="4"/>
  <c r="H251" i="5"/>
  <c r="H249"/>
  <c r="H248"/>
  <c r="H247"/>
  <c r="F195"/>
  <c r="H193"/>
  <c r="H66"/>
  <c r="H291"/>
  <c r="H290"/>
  <c r="H201"/>
  <c r="G108"/>
  <c r="G109"/>
  <c r="H107"/>
  <c r="H106"/>
  <c r="F154"/>
  <c r="H152"/>
  <c r="H51"/>
  <c r="H50"/>
  <c r="D821" i="2"/>
  <c r="E820"/>
  <c r="C822"/>
  <c r="E821"/>
  <c r="D818"/>
  <c r="E818" s="1"/>
  <c r="D817"/>
  <c r="E817" s="1"/>
  <c r="D816"/>
  <c r="E816" s="1"/>
  <c r="D815"/>
  <c r="E815" s="1"/>
  <c r="D814"/>
  <c r="E814" s="1"/>
  <c r="D813"/>
  <c r="E813" s="1"/>
  <c r="D812"/>
  <c r="E812" s="1"/>
  <c r="D811"/>
  <c r="E811" s="1"/>
  <c r="E810"/>
  <c r="E809"/>
  <c r="E808"/>
  <c r="E807"/>
  <c r="E806"/>
  <c r="E805"/>
  <c r="E804"/>
  <c r="D803"/>
  <c r="E802"/>
  <c r="E801"/>
  <c r="D645"/>
  <c r="D644"/>
  <c r="D643"/>
  <c r="D642"/>
  <c r="D596"/>
  <c r="D595"/>
  <c r="E595" s="1"/>
  <c r="E597" s="1"/>
  <c r="E598" s="1"/>
  <c r="E593"/>
  <c r="D589"/>
  <c r="D588"/>
  <c r="E588" s="1"/>
  <c r="D587"/>
  <c r="E587" s="1"/>
  <c r="D586"/>
  <c r="E586" s="1"/>
  <c r="D585"/>
  <c r="E585" s="1"/>
  <c r="D580"/>
  <c r="E580" s="1"/>
  <c r="D579"/>
  <c r="E579" s="1"/>
  <c r="D578"/>
  <c r="E578" s="1"/>
  <c r="D577"/>
  <c r="E577" s="1"/>
  <c r="D576"/>
  <c r="E576" s="1"/>
  <c r="D575"/>
  <c r="E575" s="1"/>
  <c r="D574"/>
  <c r="E574" s="1"/>
  <c r="D573"/>
  <c r="E573" s="1"/>
  <c r="E572"/>
  <c r="D565"/>
  <c r="E565" s="1"/>
  <c r="E454"/>
  <c r="E432"/>
  <c r="C567"/>
  <c r="E566"/>
  <c r="D564"/>
  <c r="E564" s="1"/>
  <c r="E562"/>
  <c r="D561"/>
  <c r="D559"/>
  <c r="E553"/>
  <c r="D551"/>
  <c r="E551" s="1"/>
  <c r="E550"/>
  <c r="D549"/>
  <c r="E549" s="1"/>
  <c r="D548"/>
  <c r="E548" s="1"/>
  <c r="D547"/>
  <c r="E547" s="1"/>
  <c r="E545"/>
  <c r="D544"/>
  <c r="E544" s="1"/>
  <c r="E543"/>
  <c r="D542"/>
  <c r="E542" s="1"/>
  <c r="D540"/>
  <c r="E536"/>
  <c r="E533"/>
  <c r="D532"/>
  <c r="E532" s="1"/>
  <c r="D531"/>
  <c r="E531" s="1"/>
  <c r="E530"/>
  <c r="E529"/>
  <c r="E528"/>
  <c r="D527"/>
  <c r="D526"/>
  <c r="D525"/>
  <c r="D524"/>
  <c r="D523"/>
  <c r="D522"/>
  <c r="D521"/>
  <c r="D520"/>
  <c r="D519"/>
  <c r="D518"/>
  <c r="D517"/>
  <c r="D516"/>
  <c r="E516" s="1"/>
  <c r="D515"/>
  <c r="E514"/>
  <c r="E513"/>
  <c r="E512"/>
  <c r="D511"/>
  <c r="D510"/>
  <c r="E509"/>
  <c r="D508"/>
  <c r="E507"/>
  <c r="D506"/>
  <c r="E505"/>
  <c r="E504"/>
  <c r="D503"/>
  <c r="D502"/>
  <c r="D501"/>
  <c r="D500"/>
  <c r="D499"/>
  <c r="D498"/>
  <c r="E497"/>
  <c r="E496"/>
  <c r="D560"/>
  <c r="D558"/>
  <c r="D557"/>
  <c r="D556"/>
  <c r="D555"/>
  <c r="D554"/>
  <c r="D552"/>
  <c r="E539"/>
  <c r="D538"/>
  <c r="D537"/>
  <c r="D535"/>
  <c r="D534"/>
  <c r="E495"/>
  <c r="E494"/>
  <c r="D489"/>
  <c r="D484"/>
  <c r="D483"/>
  <c r="E482"/>
  <c r="E480"/>
  <c r="E479"/>
  <c r="D477"/>
  <c r="D476"/>
  <c r="D475"/>
  <c r="D474"/>
  <c r="D473"/>
  <c r="D472"/>
  <c r="D471"/>
  <c r="D470"/>
  <c r="D469"/>
  <c r="D468"/>
  <c r="D467"/>
  <c r="D466"/>
  <c r="D465"/>
  <c r="D464"/>
  <c r="C434"/>
  <c r="E430"/>
  <c r="E429"/>
  <c r="E428"/>
  <c r="E427"/>
  <c r="C859"/>
  <c r="E858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D833"/>
  <c r="D832"/>
  <c r="D831"/>
  <c r="D830"/>
  <c r="D829"/>
  <c r="D828"/>
  <c r="D827"/>
  <c r="D826"/>
  <c r="D825"/>
  <c r="D824"/>
  <c r="E819"/>
  <c r="E800"/>
  <c r="E799"/>
  <c r="E798"/>
  <c r="E797"/>
  <c r="E796"/>
  <c r="E795"/>
  <c r="E794"/>
  <c r="E793"/>
  <c r="E792"/>
  <c r="E791"/>
  <c r="E790"/>
  <c r="E789"/>
  <c r="E788"/>
  <c r="E787"/>
  <c r="E786"/>
  <c r="E785"/>
  <c r="D784"/>
  <c r="D783"/>
  <c r="D782"/>
  <c r="D781"/>
  <c r="D780"/>
  <c r="D779"/>
  <c r="D778"/>
  <c r="D777"/>
  <c r="D776"/>
  <c r="D775"/>
  <c r="C773"/>
  <c r="E772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D745"/>
  <c r="D744"/>
  <c r="D743"/>
  <c r="D742"/>
  <c r="D741"/>
  <c r="D740"/>
  <c r="D739"/>
  <c r="D738"/>
  <c r="D737"/>
  <c r="D736"/>
  <c r="E730"/>
  <c r="E731" s="1"/>
  <c r="C730"/>
  <c r="C731" s="1"/>
  <c r="D729"/>
  <c r="D727"/>
  <c r="E723"/>
  <c r="C723"/>
  <c r="D722"/>
  <c r="D721"/>
  <c r="D720"/>
  <c r="D719"/>
  <c r="D718"/>
  <c r="D717"/>
  <c r="D716"/>
  <c r="D715"/>
  <c r="E713"/>
  <c r="C713"/>
  <c r="D712"/>
  <c r="D711"/>
  <c r="D710"/>
  <c r="D709"/>
  <c r="D708"/>
  <c r="D707"/>
  <c r="D706"/>
  <c r="D705"/>
  <c r="D704"/>
  <c r="D703"/>
  <c r="E702"/>
  <c r="C700"/>
  <c r="D699"/>
  <c r="D698"/>
  <c r="D697"/>
  <c r="D696"/>
  <c r="D695"/>
  <c r="D694"/>
  <c r="D693"/>
  <c r="D692"/>
  <c r="D691"/>
  <c r="D690"/>
  <c r="D689"/>
  <c r="C682"/>
  <c r="D679"/>
  <c r="D677"/>
  <c r="D676"/>
  <c r="D675"/>
  <c r="D674"/>
  <c r="D673"/>
  <c r="D672"/>
  <c r="D671"/>
  <c r="D670"/>
  <c r="D669"/>
  <c r="C667"/>
  <c r="D666"/>
  <c r="D665"/>
  <c r="D663"/>
  <c r="D662"/>
  <c r="D661"/>
  <c r="D660"/>
  <c r="D659"/>
  <c r="D658"/>
  <c r="D657"/>
  <c r="D656"/>
  <c r="D655"/>
  <c r="D654"/>
  <c r="D653"/>
  <c r="D652"/>
  <c r="D651"/>
  <c r="D650"/>
  <c r="D649"/>
  <c r="D648"/>
  <c r="E646"/>
  <c r="C646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E613"/>
  <c r="C613"/>
  <c r="D612"/>
  <c r="D613" s="1"/>
  <c r="E610"/>
  <c r="E614" s="1"/>
  <c r="E616" s="1"/>
  <c r="C610"/>
  <c r="D609"/>
  <c r="D608"/>
  <c r="D607"/>
  <c r="D606"/>
  <c r="D605"/>
  <c r="D604"/>
  <c r="D603"/>
  <c r="C597"/>
  <c r="C590"/>
  <c r="C581"/>
  <c r="E563"/>
  <c r="D546"/>
  <c r="D541"/>
  <c r="D463"/>
  <c r="D462"/>
  <c r="D461"/>
  <c r="D460"/>
  <c r="D459"/>
  <c r="D458"/>
  <c r="C456"/>
  <c r="E455"/>
  <c r="E453"/>
  <c r="E452"/>
  <c r="D447"/>
  <c r="D446"/>
  <c r="D445"/>
  <c r="D444"/>
  <c r="E443"/>
  <c r="E442"/>
  <c r="E441"/>
  <c r="D440"/>
  <c r="D439"/>
  <c r="D438"/>
  <c r="D437"/>
  <c r="D436"/>
  <c r="E433"/>
  <c r="E431"/>
  <c r="E426"/>
  <c r="E425"/>
  <c r="E424"/>
  <c r="D412"/>
  <c r="D411"/>
  <c r="D410"/>
  <c r="D409"/>
  <c r="D408"/>
  <c r="D407"/>
  <c r="D406"/>
  <c r="D405"/>
  <c r="D404"/>
  <c r="E397"/>
  <c r="C397"/>
  <c r="C399" s="1"/>
  <c r="D396"/>
  <c r="D395"/>
  <c r="E393"/>
  <c r="C393"/>
  <c r="D392"/>
  <c r="D391"/>
  <c r="C387"/>
  <c r="D386"/>
  <c r="D385"/>
  <c r="D384"/>
  <c r="D383"/>
  <c r="D382"/>
  <c r="D381"/>
  <c r="E380"/>
  <c r="E379"/>
  <c r="E378"/>
  <c r="E377"/>
  <c r="C375"/>
  <c r="D374"/>
  <c r="D373"/>
  <c r="D372"/>
  <c r="E371"/>
  <c r="E370"/>
  <c r="D369"/>
  <c r="E368"/>
  <c r="E367"/>
  <c r="D366"/>
  <c r="E365"/>
  <c r="E364"/>
  <c r="D363"/>
  <c r="D362"/>
  <c r="D361"/>
  <c r="D360"/>
  <c r="E359"/>
  <c r="E358"/>
  <c r="E357"/>
  <c r="C355"/>
  <c r="D354"/>
  <c r="D353"/>
  <c r="D352"/>
  <c r="D351"/>
  <c r="D350"/>
  <c r="D349"/>
  <c r="D348"/>
  <c r="D347"/>
  <c r="D346"/>
  <c r="D345"/>
  <c r="E344"/>
  <c r="E343"/>
  <c r="E342"/>
  <c r="E341"/>
  <c r="D340"/>
  <c r="D339"/>
  <c r="D338"/>
  <c r="E337"/>
  <c r="D336"/>
  <c r="D335"/>
  <c r="D334"/>
  <c r="D333"/>
  <c r="E332"/>
  <c r="E331"/>
  <c r="E330"/>
  <c r="E329"/>
  <c r="E328"/>
  <c r="E319"/>
  <c r="D319"/>
  <c r="C319"/>
  <c r="E314"/>
  <c r="D314"/>
  <c r="C314"/>
  <c r="D292"/>
  <c r="C292"/>
  <c r="E291"/>
  <c r="E290"/>
  <c r="E289"/>
  <c r="E288"/>
  <c r="E287"/>
  <c r="E286"/>
  <c r="E285"/>
  <c r="E284"/>
  <c r="E283"/>
  <c r="E282"/>
  <c r="D280"/>
  <c r="C280"/>
  <c r="E279"/>
  <c r="E278"/>
  <c r="D276"/>
  <c r="C276"/>
  <c r="E275"/>
  <c r="E274"/>
  <c r="E273"/>
  <c r="E272"/>
  <c r="E271"/>
  <c r="D269"/>
  <c r="C269"/>
  <c r="E268"/>
  <c r="E267"/>
  <c r="E266"/>
  <c r="E265"/>
  <c r="E264"/>
  <c r="E263"/>
  <c r="D259"/>
  <c r="C259"/>
  <c r="E258"/>
  <c r="E257"/>
  <c r="E256"/>
  <c r="E255"/>
  <c r="D253"/>
  <c r="C253"/>
  <c r="E252"/>
  <c r="E251"/>
  <c r="E250"/>
  <c r="E249"/>
  <c r="E248"/>
  <c r="E247"/>
  <c r="E246"/>
  <c r="E245"/>
  <c r="E244"/>
  <c r="E243"/>
  <c r="E242"/>
  <c r="E241"/>
  <c r="E240"/>
  <c r="E239"/>
  <c r="D235"/>
  <c r="C235"/>
  <c r="E234"/>
  <c r="E233"/>
  <c r="D231"/>
  <c r="C231"/>
  <c r="E230"/>
  <c r="E229"/>
  <c r="E228"/>
  <c r="E227"/>
  <c r="E226"/>
  <c r="E225"/>
  <c r="E224"/>
  <c r="E223"/>
  <c r="E222"/>
  <c r="E221"/>
  <c r="E220"/>
  <c r="D218"/>
  <c r="C218"/>
  <c r="E217"/>
  <c r="E218" s="1"/>
  <c r="D215"/>
  <c r="C215"/>
  <c r="E214"/>
  <c r="E215" s="1"/>
  <c r="D212"/>
  <c r="C212"/>
  <c r="E211"/>
  <c r="E210"/>
  <c r="E209"/>
  <c r="E208"/>
  <c r="E207"/>
  <c r="E206"/>
  <c r="E205"/>
  <c r="E204"/>
  <c r="E203"/>
  <c r="E202"/>
  <c r="E201"/>
  <c r="E200"/>
  <c r="E198"/>
  <c r="D198"/>
  <c r="C198"/>
  <c r="D195"/>
  <c r="C195"/>
  <c r="E194"/>
  <c r="E193"/>
  <c r="E192"/>
  <c r="E191"/>
  <c r="E190"/>
  <c r="E189"/>
  <c r="E188"/>
  <c r="E187"/>
  <c r="E186"/>
  <c r="D184"/>
  <c r="C184"/>
  <c r="E183"/>
  <c r="E182"/>
  <c r="E181"/>
  <c r="E180"/>
  <c r="E179"/>
  <c r="E178"/>
  <c r="E177"/>
  <c r="E176"/>
  <c r="D174"/>
  <c r="C174"/>
  <c r="E173"/>
  <c r="E172"/>
  <c r="E171"/>
  <c r="E170"/>
  <c r="E169"/>
  <c r="E168"/>
  <c r="E167"/>
  <c r="E166"/>
  <c r="E165"/>
  <c r="D163"/>
  <c r="C163"/>
  <c r="E162"/>
  <c r="E163" s="1"/>
  <c r="D160"/>
  <c r="E159"/>
  <c r="E158"/>
  <c r="C157"/>
  <c r="C160" s="1"/>
  <c r="D155"/>
  <c r="C155"/>
  <c r="D151"/>
  <c r="C151"/>
  <c r="E147"/>
  <c r="E146"/>
  <c r="E145"/>
  <c r="D142"/>
  <c r="C142"/>
  <c r="D139"/>
  <c r="C139"/>
  <c r="E138"/>
  <c r="D136"/>
  <c r="C135"/>
  <c r="C136" s="1"/>
  <c r="C133"/>
  <c r="E133" s="1"/>
  <c r="E132"/>
  <c r="C125"/>
  <c r="E124"/>
  <c r="E123"/>
  <c r="E122"/>
  <c r="E121"/>
  <c r="D115"/>
  <c r="D114"/>
  <c r="D113"/>
  <c r="D112"/>
  <c r="D111"/>
  <c r="D110"/>
  <c r="D109"/>
  <c r="D108"/>
  <c r="D107"/>
  <c r="D106"/>
  <c r="D105"/>
  <c r="D104"/>
  <c r="D103"/>
  <c r="D102"/>
  <c r="D101"/>
  <c r="C98"/>
  <c r="D97"/>
  <c r="E97" s="1"/>
  <c r="D96"/>
  <c r="E96" s="1"/>
  <c r="D95"/>
  <c r="E95" s="1"/>
  <c r="D94"/>
  <c r="E94" s="1"/>
  <c r="D93"/>
  <c r="E93" s="1"/>
  <c r="D92"/>
  <c r="E92" s="1"/>
  <c r="D91"/>
  <c r="E91" s="1"/>
  <c r="D90"/>
  <c r="E90" s="1"/>
  <c r="D88"/>
  <c r="C88"/>
  <c r="E87"/>
  <c r="E88" s="1"/>
  <c r="C85"/>
  <c r="E84"/>
  <c r="D83"/>
  <c r="E83" s="1"/>
  <c r="D82"/>
  <c r="E82" s="1"/>
  <c r="D81"/>
  <c r="E81" s="1"/>
  <c r="D80"/>
  <c r="E80" s="1"/>
  <c r="D79"/>
  <c r="E79" s="1"/>
  <c r="D78"/>
  <c r="E78" s="1"/>
  <c r="D77"/>
  <c r="E77" s="1"/>
  <c r="D76"/>
  <c r="E76" s="1"/>
  <c r="D75"/>
  <c r="E75" s="1"/>
  <c r="D74"/>
  <c r="E74" s="1"/>
  <c r="D73"/>
  <c r="E73" s="1"/>
  <c r="D72"/>
  <c r="E72" s="1"/>
  <c r="D71"/>
  <c r="E71" s="1"/>
  <c r="D70"/>
  <c r="E70" s="1"/>
  <c r="D69"/>
  <c r="E69" s="1"/>
  <c r="D68"/>
  <c r="E68" s="1"/>
  <c r="D67"/>
  <c r="E67" s="1"/>
  <c r="D66"/>
  <c r="C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D44"/>
  <c r="E44" s="1"/>
  <c r="D43"/>
  <c r="E43" s="1"/>
  <c r="D42"/>
  <c r="E42" s="1"/>
  <c r="D41"/>
  <c r="E41" s="1"/>
  <c r="D39"/>
  <c r="C39"/>
  <c r="E38"/>
  <c r="C36"/>
  <c r="E35"/>
  <c r="E34"/>
  <c r="E33"/>
  <c r="E32"/>
  <c r="E31"/>
  <c r="E30"/>
  <c r="E29"/>
  <c r="E28"/>
  <c r="E27"/>
  <c r="E26"/>
  <c r="E25"/>
  <c r="E24"/>
  <c r="D23"/>
  <c r="E23" s="1"/>
  <c r="D22"/>
  <c r="E22" s="1"/>
  <c r="D21"/>
  <c r="E21" s="1"/>
  <c r="D20"/>
  <c r="E20" s="1"/>
  <c r="D19"/>
  <c r="E19" s="1"/>
  <c r="D18"/>
  <c r="E18" s="1"/>
  <c r="D17"/>
  <c r="E17" s="1"/>
  <c r="D16"/>
  <c r="D15"/>
  <c r="E15" s="1"/>
  <c r="C13"/>
  <c r="E12"/>
  <c r="D11"/>
  <c r="D13" s="1"/>
  <c r="D9"/>
  <c r="C9"/>
  <c r="E8"/>
  <c r="E7"/>
  <c r="D597" l="1"/>
  <c r="D320"/>
  <c r="D393"/>
  <c r="D590"/>
  <c r="E590"/>
  <c r="D581"/>
  <c r="E136"/>
  <c r="E155"/>
  <c r="D730"/>
  <c r="D731" s="1"/>
  <c r="D397"/>
  <c r="E160"/>
  <c r="E11"/>
  <c r="C598"/>
  <c r="E724"/>
  <c r="E732" s="1"/>
  <c r="E142"/>
  <c r="E157"/>
  <c r="E567"/>
  <c r="E235"/>
  <c r="C724"/>
  <c r="C732" s="1"/>
  <c r="E253"/>
  <c r="E259"/>
  <c r="D387"/>
  <c r="C388"/>
  <c r="C400" s="1"/>
  <c r="E195"/>
  <c r="E581"/>
  <c r="D98"/>
  <c r="D236"/>
  <c r="E231"/>
  <c r="E320"/>
  <c r="E151"/>
  <c r="D723"/>
  <c r="E269"/>
  <c r="E773"/>
  <c r="D36"/>
  <c r="E98"/>
  <c r="D456"/>
  <c r="D682"/>
  <c r="C99"/>
  <c r="C126" s="1"/>
  <c r="D85"/>
  <c r="D667"/>
  <c r="C683"/>
  <c r="C685" s="1"/>
  <c r="D700"/>
  <c r="E859"/>
  <c r="C860"/>
  <c r="D125"/>
  <c r="E184"/>
  <c r="D260"/>
  <c r="C294"/>
  <c r="E292"/>
  <c r="E355"/>
  <c r="D355"/>
  <c r="E375"/>
  <c r="D434"/>
  <c r="E434"/>
  <c r="D646"/>
  <c r="E822"/>
  <c r="E399"/>
  <c r="E456"/>
  <c r="D610"/>
  <c r="D614" s="1"/>
  <c r="D616" s="1"/>
  <c r="D64"/>
  <c r="E125"/>
  <c r="D567"/>
  <c r="D859"/>
  <c r="E64"/>
  <c r="E212"/>
  <c r="D375"/>
  <c r="E9"/>
  <c r="E66"/>
  <c r="E85" s="1"/>
  <c r="E139"/>
  <c r="E174"/>
  <c r="D294"/>
  <c r="E276"/>
  <c r="C320"/>
  <c r="E387"/>
  <c r="C568"/>
  <c r="C614"/>
  <c r="C616" s="1"/>
  <c r="D713"/>
  <c r="D773"/>
  <c r="D822"/>
  <c r="E13"/>
  <c r="C236"/>
  <c r="E135"/>
  <c r="C260"/>
  <c r="E280"/>
  <c r="E667"/>
  <c r="E682" s="1"/>
  <c r="E683" s="1"/>
  <c r="E685" s="1"/>
  <c r="E16"/>
  <c r="E36" s="1"/>
  <c r="E39" s="1"/>
  <c r="D598" l="1"/>
  <c r="E860"/>
  <c r="D399"/>
  <c r="D568"/>
  <c r="C599"/>
  <c r="D683"/>
  <c r="D685" s="1"/>
  <c r="E294"/>
  <c r="E260"/>
  <c r="C861"/>
  <c r="C862"/>
  <c r="E568"/>
  <c r="E599" s="1"/>
  <c r="D724"/>
  <c r="D732" s="1"/>
  <c r="D295"/>
  <c r="D99"/>
  <c r="D126" s="1"/>
  <c r="D388"/>
  <c r="D400" s="1"/>
  <c r="D599"/>
  <c r="E388"/>
  <c r="E400" s="1"/>
  <c r="D860"/>
  <c r="C295"/>
  <c r="E236"/>
  <c r="E99" l="1"/>
  <c r="E126" s="1"/>
  <c r="D861"/>
  <c r="D863" s="1"/>
  <c r="D862"/>
  <c r="E295"/>
  <c r="C863"/>
  <c r="E861"/>
  <c r="E862"/>
  <c r="E863" l="1"/>
  <c r="H148" i="1"/>
  <c r="J48"/>
  <c r="I15"/>
  <c r="J10"/>
  <c r="I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I86"/>
  <c r="H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1"/>
  <c r="J50"/>
  <c r="J49"/>
  <c r="J47"/>
  <c r="J46"/>
  <c r="J45"/>
  <c r="J44"/>
  <c r="J43"/>
  <c r="J42"/>
  <c r="J41"/>
  <c r="J40"/>
  <c r="J39"/>
  <c r="J38"/>
  <c r="J37"/>
  <c r="J36"/>
  <c r="J35"/>
  <c r="J148" l="1"/>
  <c r="J86"/>
  <c r="J33" i="6"/>
  <c r="J45"/>
  <c r="G7" i="4"/>
  <c r="H15" i="1"/>
  <c r="I46" i="6" l="1"/>
  <c r="I45"/>
  <c r="J46" l="1"/>
  <c r="I6" i="4" s="1"/>
  <c r="H271" i="5"/>
  <c r="H31"/>
  <c r="H29"/>
  <c r="H28"/>
  <c r="H27"/>
  <c r="H26"/>
  <c r="F213" l="1"/>
  <c r="G213"/>
  <c r="H212"/>
  <c r="H211"/>
  <c r="H210"/>
  <c r="H209"/>
  <c r="G207"/>
  <c r="F207"/>
  <c r="H206"/>
  <c r="H207" s="1"/>
  <c r="F203"/>
  <c r="G203"/>
  <c r="H202"/>
  <c r="H200"/>
  <c r="F198"/>
  <c r="H197"/>
  <c r="H198" s="1"/>
  <c r="H194"/>
  <c r="H195" s="1"/>
  <c r="F218"/>
  <c r="H216"/>
  <c r="H215"/>
  <c r="G218"/>
  <c r="F191"/>
  <c r="G191"/>
  <c r="G195" s="1"/>
  <c r="G198" s="1"/>
  <c r="H190"/>
  <c r="H189"/>
  <c r="H188"/>
  <c r="H187"/>
  <c r="F174"/>
  <c r="F185"/>
  <c r="G185"/>
  <c r="H184"/>
  <c r="H183"/>
  <c r="H182"/>
  <c r="H181"/>
  <c r="H180"/>
  <c r="H179"/>
  <c r="H178"/>
  <c r="H177"/>
  <c r="H176"/>
  <c r="H223"/>
  <c r="G174"/>
  <c r="H173"/>
  <c r="H172"/>
  <c r="H171"/>
  <c r="G168"/>
  <c r="F168"/>
  <c r="H167"/>
  <c r="H166"/>
  <c r="H165"/>
  <c r="H164"/>
  <c r="H163"/>
  <c r="H162"/>
  <c r="H161"/>
  <c r="H160"/>
  <c r="H159"/>
  <c r="H158"/>
  <c r="H157"/>
  <c r="H156"/>
  <c r="G154"/>
  <c r="H137"/>
  <c r="H153"/>
  <c r="H151"/>
  <c r="H150"/>
  <c r="H149"/>
  <c r="H148"/>
  <c r="H147"/>
  <c r="H146"/>
  <c r="H145"/>
  <c r="H144"/>
  <c r="H143"/>
  <c r="H142"/>
  <c r="H141"/>
  <c r="H140"/>
  <c r="H139"/>
  <c r="H138"/>
  <c r="H136"/>
  <c r="H135"/>
  <c r="H134"/>
  <c r="H133"/>
  <c r="H132"/>
  <c r="H131"/>
  <c r="H130"/>
  <c r="H185" l="1"/>
  <c r="H191"/>
  <c r="H213"/>
  <c r="H203"/>
  <c r="F169"/>
  <c r="H174"/>
  <c r="G169"/>
  <c r="H168"/>
  <c r="H154"/>
  <c r="G126"/>
  <c r="F126"/>
  <c r="H125"/>
  <c r="H124"/>
  <c r="H123"/>
  <c r="H122"/>
  <c r="H121"/>
  <c r="G119"/>
  <c r="F119"/>
  <c r="H118"/>
  <c r="H117"/>
  <c r="H116"/>
  <c r="H115"/>
  <c r="G113"/>
  <c r="F113"/>
  <c r="H112"/>
  <c r="H113" s="1"/>
  <c r="G110"/>
  <c r="F110"/>
  <c r="H108"/>
  <c r="H105"/>
  <c r="H104"/>
  <c r="H103"/>
  <c r="H102"/>
  <c r="H101"/>
  <c r="H100"/>
  <c r="H109"/>
  <c r="G96"/>
  <c r="F96"/>
  <c r="H95"/>
  <c r="H94"/>
  <c r="H93"/>
  <c r="H92"/>
  <c r="H91"/>
  <c r="H90"/>
  <c r="H89"/>
  <c r="H88"/>
  <c r="H87"/>
  <c r="H86"/>
  <c r="H85"/>
  <c r="F83"/>
  <c r="G83"/>
  <c r="H82"/>
  <c r="H81"/>
  <c r="H80"/>
  <c r="H79"/>
  <c r="H78"/>
  <c r="H77"/>
  <c r="H76"/>
  <c r="H75"/>
  <c r="H74"/>
  <c r="H73"/>
  <c r="H72"/>
  <c r="H71"/>
  <c r="H70"/>
  <c r="G68"/>
  <c r="F68"/>
  <c r="H220"/>
  <c r="H67"/>
  <c r="H65"/>
  <c r="H64"/>
  <c r="H63"/>
  <c r="H62"/>
  <c r="H61"/>
  <c r="H60"/>
  <c r="H59"/>
  <c r="H58"/>
  <c r="H57"/>
  <c r="H56"/>
  <c r="H55"/>
  <c r="H54"/>
  <c r="F52"/>
  <c r="G52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0"/>
  <c r="H25"/>
  <c r="H24"/>
  <c r="H23"/>
  <c r="H22"/>
  <c r="H21"/>
  <c r="H20"/>
  <c r="H19"/>
  <c r="H18"/>
  <c r="H17"/>
  <c r="H16"/>
  <c r="H15"/>
  <c r="H14"/>
  <c r="H13"/>
  <c r="H12"/>
  <c r="H11"/>
  <c r="H10"/>
  <c r="G318"/>
  <c r="F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G297"/>
  <c r="F297"/>
  <c r="H296"/>
  <c r="H295"/>
  <c r="G293"/>
  <c r="F293"/>
  <c r="H292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0"/>
  <c r="H269"/>
  <c r="H268"/>
  <c r="H267"/>
  <c r="H266"/>
  <c r="H265"/>
  <c r="H264"/>
  <c r="H263"/>
  <c r="H262"/>
  <c r="H261"/>
  <c r="H260"/>
  <c r="H259"/>
  <c r="H258"/>
  <c r="H257"/>
  <c r="H256"/>
  <c r="H255"/>
  <c r="G253"/>
  <c r="F253"/>
  <c r="H252"/>
  <c r="H250"/>
  <c r="H246"/>
  <c r="H245"/>
  <c r="H244"/>
  <c r="H243"/>
  <c r="H242"/>
  <c r="H241"/>
  <c r="H240"/>
  <c r="H239"/>
  <c r="H238"/>
  <c r="H237"/>
  <c r="H236"/>
  <c r="H235"/>
  <c r="H234"/>
  <c r="G231"/>
  <c r="H230"/>
  <c r="H229"/>
  <c r="H228"/>
  <c r="H227"/>
  <c r="H226"/>
  <c r="H225"/>
  <c r="H224"/>
  <c r="H222"/>
  <c r="F221"/>
  <c r="F231" s="1"/>
  <c r="F127" l="1"/>
  <c r="H218"/>
  <c r="H169"/>
  <c r="H119"/>
  <c r="H126"/>
  <c r="H110"/>
  <c r="H96"/>
  <c r="F97"/>
  <c r="G127"/>
  <c r="H83"/>
  <c r="H68"/>
  <c r="G97"/>
  <c r="H52"/>
  <c r="H221"/>
  <c r="H231" s="1"/>
  <c r="H253"/>
  <c r="F319"/>
  <c r="H293"/>
  <c r="H297"/>
  <c r="G319"/>
  <c r="G320" s="1"/>
  <c r="H318"/>
  <c r="F320" l="1"/>
  <c r="G6" i="4" s="1"/>
  <c r="H127" i="5"/>
  <c r="H97"/>
  <c r="H319"/>
  <c r="J14" i="1"/>
  <c r="J13"/>
  <c r="J12"/>
  <c r="J11"/>
  <c r="H320" i="5" l="1"/>
  <c r="H6" i="4" s="1"/>
  <c r="H26" i="1"/>
  <c r="J10" i="4" l="1"/>
  <c r="J34" i="1" l="1"/>
  <c r="I26" l="1"/>
  <c r="G9" i="4"/>
  <c r="J25" i="1"/>
  <c r="J24"/>
  <c r="J23"/>
  <c r="J22"/>
  <c r="J21"/>
  <c r="J26" l="1"/>
  <c r="H9" i="4" s="1"/>
  <c r="G8" l="1"/>
  <c r="E10" l="1"/>
  <c r="J15" i="1" l="1"/>
  <c r="H7" i="4" s="1"/>
  <c r="H10" l="1"/>
  <c r="G10"/>
</calcChain>
</file>

<file path=xl/comments1.xml><?xml version="1.0" encoding="utf-8"?>
<comments xmlns="http://schemas.openxmlformats.org/spreadsheetml/2006/main">
  <authors>
    <author>Автор</author>
  </authors>
  <commentList>
    <comment ref="C6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-13090</t>
        </r>
      </text>
    </comment>
  </commentList>
</comments>
</file>

<file path=xl/sharedStrings.xml><?xml version="1.0" encoding="utf-8"?>
<sst xmlns="http://schemas.openxmlformats.org/spreadsheetml/2006/main" count="4940" uniqueCount="2193">
  <si>
    <t>наименование недвижимого имущества</t>
  </si>
  <si>
    <t>адрес (местоположение )недвижимого имущества</t>
  </si>
  <si>
    <t>кадастровый номер муниципального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</si>
  <si>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</si>
  <si>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 и начисленной амортизации (износе)</t>
  </si>
  <si>
    <t>сведения о кадастровой стоимости недвижимого имущества</t>
  </si>
  <si>
    <t>даты возникновения и прекращения права муниципальной собственности на недвижимое имущество</t>
  </si>
  <si>
    <t>реквизиты документов-оснований возникновения(прекращения) права муниципальной собственности на недвижимое имущество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</si>
  <si>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</si>
  <si>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ограничениях(обременениях) с указанием основания и даты их возникновения и прекращения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</si>
  <si>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</si>
  <si>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</si>
  <si>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</si>
  <si>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реквизиты документов-оснований возникновения(прекращения)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</si>
  <si>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</si>
  <si>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ограничениях(обременениях) с указанием основания и даты их возникновения и прекращения</t>
  </si>
  <si>
    <t>Раздел 1</t>
  </si>
  <si>
    <t>Ноутбук Dell №5110</t>
  </si>
  <si>
    <t>балансовая стоимость</t>
  </si>
  <si>
    <t>начисленная амортизация</t>
  </si>
  <si>
    <t>остаточная стоимость</t>
  </si>
  <si>
    <t>Компьютер в комплекте</t>
  </si>
  <si>
    <t>МФУ Samsung SCX-3200/XEV USB 2.0 принтер, сканер и копир</t>
  </si>
  <si>
    <t xml:space="preserve">Факс  PANASONIC КХ-FT984RU </t>
  </si>
  <si>
    <t>Факс PANASONIC KF-68 RS</t>
  </si>
  <si>
    <t>Стол ОС-17/1</t>
  </si>
  <si>
    <t>Тумба подкатная ОС-04</t>
  </si>
  <si>
    <t>Фотоаппарат Samsung Digimax S 850</t>
  </si>
  <si>
    <t>МФУ(струйный принтер, планшетный сканер, копир) Samsung SCX-3200</t>
  </si>
  <si>
    <t>Холодильник НОРД 403-010</t>
  </si>
  <si>
    <t>Стол</t>
  </si>
  <si>
    <t>Стол ОСК-09</t>
  </si>
  <si>
    <t>Шкаф для докуменов ОШ-04/2</t>
  </si>
  <si>
    <t>Шкаф для документов ОШ-04/2</t>
  </si>
  <si>
    <t>Стол "Каскад-2"</t>
  </si>
  <si>
    <t>Стеллаж Астра-4 (ольха)</t>
  </si>
  <si>
    <t xml:space="preserve">Стеллаж Астра-4 (ольха) </t>
  </si>
  <si>
    <t>ПЭВМ Р4- (LGA 775) (в комплекте)</t>
  </si>
  <si>
    <t>ПК Farmoza (553154) (в комплекте)</t>
  </si>
  <si>
    <t>Телефакс PANASONIC KX-FT 902</t>
  </si>
  <si>
    <t>МФУ CANON I-SENSUS MF-4410 (A4.23 стр/мин. Лаз.принт, копир, скан ЖК-дисп)USB2.0</t>
  </si>
  <si>
    <t>Стол компьютерный(углов)</t>
  </si>
  <si>
    <t>Стол 15-д</t>
  </si>
  <si>
    <t>начислено амортизации</t>
  </si>
  <si>
    <t>счет101.24"Машины и оборудование-особо ценное движимое имущество учреждения"</t>
  </si>
  <si>
    <t>4(субсидии на выполнение гос. Задания)</t>
  </si>
  <si>
    <t>Дом культуры, п. Таманский</t>
  </si>
  <si>
    <t>Alto S-16 16-ти канальный компактный микшер</t>
  </si>
  <si>
    <t>GL-Аккустическая система 350 Wrms</t>
  </si>
  <si>
    <t>Park VX700-8 (4) Усилитель2*350W</t>
  </si>
  <si>
    <t>Духовой оркестр</t>
  </si>
  <si>
    <t>Комплект тарелок для ударной установки</t>
  </si>
  <si>
    <t>Пианино "Кубань"</t>
  </si>
  <si>
    <t>Труба помповая</t>
  </si>
  <si>
    <t>Ударная установка</t>
  </si>
  <si>
    <t>Ударная установка Sonor F 507 Stage 1 Black</t>
  </si>
  <si>
    <t>Усилительная аппаратура "Солист-2"</t>
  </si>
  <si>
    <t>Флейта</t>
  </si>
  <si>
    <t>МФУ Panasonic KX-MB 1900RU</t>
  </si>
  <si>
    <t>Дом культуры, п.Веселовка</t>
  </si>
  <si>
    <t xml:space="preserve">Микшерский пульт </t>
  </si>
  <si>
    <t>Радиомикрофон</t>
  </si>
  <si>
    <t>Акустическая система SOUNDRING 500 ВТ</t>
  </si>
  <si>
    <t>Микшер активный YAMAHA 2*500ВТ</t>
  </si>
  <si>
    <t>Итого: 4.101.24</t>
  </si>
  <si>
    <t>Дом культуры, п. Прогресс</t>
  </si>
  <si>
    <t>2(Приносящая доход деятельность (собственные доходы учреждения)</t>
  </si>
  <si>
    <t>Акустическая система QS-123</t>
  </si>
  <si>
    <t>Дом культуры, п. Веселовка</t>
  </si>
  <si>
    <t>МФУ Samsung SCX-4220/XEVлазерный</t>
  </si>
  <si>
    <t>Микшерский пульт "Алесис"</t>
  </si>
  <si>
    <t>Итого: 2.101.24</t>
  </si>
  <si>
    <t>4 (Субсидии на выполнение государственного (муниципального) задания)</t>
  </si>
  <si>
    <t>счет101.34  "Машины и оборудование-иное движимое имущество "</t>
  </si>
  <si>
    <t xml:space="preserve">Атлетический центр WEIDER 8920 </t>
  </si>
  <si>
    <t>Рабочая станция в сборе (системный блок, монитор, клавиатура, мышь, ИБП)</t>
  </si>
  <si>
    <t>Факс Sharp FO85 (термобумага автообрезка)</t>
  </si>
  <si>
    <t>Тепловентилятор ЭТВ-4,5/220 Т</t>
  </si>
  <si>
    <t>Холодильник "Норд"</t>
  </si>
  <si>
    <t>Музыкальный центр Samsung MAX-G550</t>
  </si>
  <si>
    <t>Телевизор Mystery MTV-3213 LW</t>
  </si>
  <si>
    <t>Ноутбук LENOVO G 580 (59341389) B 81</t>
  </si>
  <si>
    <t>МФУ Brother DCP-7057 лазерный</t>
  </si>
  <si>
    <t>Фотокамера Samsung ST 78 красный 1</t>
  </si>
  <si>
    <t>Факс Panasonic FR-218 RU</t>
  </si>
  <si>
    <t>Велотренажер АС-401</t>
  </si>
  <si>
    <t>Вибромассажер АМ1200</t>
  </si>
  <si>
    <t xml:space="preserve">Елки искуственные </t>
  </si>
  <si>
    <t>Силовой комплекс AGS 4000</t>
  </si>
  <si>
    <t>Тренажер Бенч ASB 810</t>
  </si>
  <si>
    <t>Магнитный эллиптический тренажерАЕ600</t>
  </si>
  <si>
    <t xml:space="preserve">Шкаф для документов </t>
  </si>
  <si>
    <t xml:space="preserve">Шкаф для документов со стеклом </t>
  </si>
  <si>
    <t>Итого: 4.101.26.</t>
  </si>
  <si>
    <t xml:space="preserve">Кресло Менеджер </t>
  </si>
  <si>
    <t>Стеллаж</t>
  </si>
  <si>
    <t>Стол ОСК-02/1</t>
  </si>
  <si>
    <t>Шкаф д/д со стеклом ОШ-04/1</t>
  </si>
  <si>
    <t>Шкаф д/одежды ОШ-01</t>
  </si>
  <si>
    <t>Стеллаж ОШ-03</t>
  </si>
  <si>
    <t>Шкаф д/д со стеклами ОШ-05/1</t>
  </si>
  <si>
    <t>счет 101.36 "Производственный и хозяйственный инвентарь-иное движимое имущество"</t>
  </si>
  <si>
    <t>счет 101.26 "Производственный и хозяйственный инвентарь-особо ценное движимое имущество"</t>
  </si>
  <si>
    <t>Стол теннисный</t>
  </si>
  <si>
    <t>Стол теннисный с сеткой (274*1525*76см)</t>
  </si>
  <si>
    <t>Стол для настольного тенниса (НОВВУ-2)</t>
  </si>
  <si>
    <t>Стол компьютерный</t>
  </si>
  <si>
    <t>Тренажер кардио-твистер</t>
  </si>
  <si>
    <t>Многофункциональная силовая скамья АСВ-910 (тренажер)</t>
  </si>
  <si>
    <t>Стиральная машина Zanussi-ZWY1100</t>
  </si>
  <si>
    <t>Итого:4.101.36.</t>
  </si>
  <si>
    <t>Тренажер атлетический SB-4130 Athletic</t>
  </si>
  <si>
    <t>Велотренажер магнитный В-201 Riga</t>
  </si>
  <si>
    <t>Атлетическая скамья WEIDER PRO 120</t>
  </si>
  <si>
    <t>Итого: 4.101.36.</t>
  </si>
  <si>
    <t>Всего: 4.101.24.</t>
  </si>
  <si>
    <t>Итого:4.101.24</t>
  </si>
  <si>
    <t>Всего: 2.101.24.</t>
  </si>
  <si>
    <t>Всего: 101.24.</t>
  </si>
  <si>
    <t>Итого: 4.101.34</t>
  </si>
  <si>
    <t>Всего:2.101.26.</t>
  </si>
  <si>
    <t>Всего:101.26.</t>
  </si>
  <si>
    <t>Всего: 4.101.36.</t>
  </si>
  <si>
    <t>Всего:2.101.36.</t>
  </si>
  <si>
    <t>Всего:101.36.</t>
  </si>
  <si>
    <t>4(Субсидии на выполнение государственного(муниципального) задания)</t>
  </si>
  <si>
    <t>СДК Прогресс</t>
  </si>
  <si>
    <t>Библиотечный фонд п. Прогресс(26 ед.)</t>
  </si>
  <si>
    <t>Библиотечный фонд п. Прогресс(28 ед.)</t>
  </si>
  <si>
    <t>Библиотечный фонд п. Прогресс(11 ед.)</t>
  </si>
  <si>
    <t>Библиотечный фонд п. Прогресс(6 ед.)</t>
  </si>
  <si>
    <t>Библиотечный фонд п. Прогресс(3462 ед.)</t>
  </si>
  <si>
    <t>Библиотечный фонд п. Прогресс(69 ед.)</t>
  </si>
  <si>
    <t>Библиотечный фонд п. Прогресс(18 ед.)</t>
  </si>
  <si>
    <t>Библиотечный фонд п. Прогресс(93 ед.)</t>
  </si>
  <si>
    <t>СДК Таманский</t>
  </si>
  <si>
    <t>Библиотечный фонд п. Таманский(44 ед.)</t>
  </si>
  <si>
    <t>Библиотечный фонд п. Таманский(20 ед.)</t>
  </si>
  <si>
    <t>Библиотечный фонд п. Таманский(26 ед.)</t>
  </si>
  <si>
    <t>Библиотечный фонд п. Таманский(51 ед.)</t>
  </si>
  <si>
    <t>Библиотечный фонд п. Таманский(6162 ед.)</t>
  </si>
  <si>
    <t>Библиотечный фонд п. Таманский(131 ед.)</t>
  </si>
  <si>
    <t>Библиотечный фонд п. Таманский(188 ед.)</t>
  </si>
  <si>
    <t>СДК Веселовка</t>
  </si>
  <si>
    <t>Библиотечный фонд п. Веселовка (13 ед.)</t>
  </si>
  <si>
    <t>Библиотечный фонд п. Веселовка (24 ед.)</t>
  </si>
  <si>
    <t>Библиотечный фонд п. Веселовка (55 ед.)</t>
  </si>
  <si>
    <t>Библиотечный фонд п. Веселовка (41 ед.)</t>
  </si>
  <si>
    <t>Библиотечный фонд п. Веселовка (19 ед.)</t>
  </si>
  <si>
    <t>Библиотечный фонд внебюджет п.Прогресс</t>
  </si>
  <si>
    <t>4( Субсидии на выполнение государственного(муниципального) задания)</t>
  </si>
  <si>
    <t>Библиотечный фонд п. Прогресс (14 ед)</t>
  </si>
  <si>
    <t>Библиотечный фонд п. Прогресс (31ед)</t>
  </si>
  <si>
    <t>Библиотечный фонд п. Прогресс (13ед)</t>
  </si>
  <si>
    <t>Библиотечный фонд п. Прогресс (4 ед)</t>
  </si>
  <si>
    <t>СДК п.Таманский</t>
  </si>
  <si>
    <t>Библиотечный фонд п. Таманский (25 ед.)</t>
  </si>
  <si>
    <t>Библиотечный фонд п. Таманский (70 ед.)</t>
  </si>
  <si>
    <t>Библиотечный фонд п. Таманский (38 ед.)</t>
  </si>
  <si>
    <t>Библиотечный фонд п. Таманский (13 ед.)</t>
  </si>
  <si>
    <t>СДК п. Веселовка</t>
  </si>
  <si>
    <t>Библиотечный фонд п. Веселовка (23 ед.)</t>
  </si>
  <si>
    <t>Задник на сцену</t>
  </si>
  <si>
    <t>Ёлка 5 м</t>
  </si>
  <si>
    <t>Костюм сценический женский (16 шт.)</t>
  </si>
  <si>
    <t>Костюм мужской для духового оркестра (30 шт.)</t>
  </si>
  <si>
    <t>Костюм эстрадный</t>
  </si>
  <si>
    <t>Итого:</t>
  </si>
  <si>
    <t>Всего: сч. 4.101.34</t>
  </si>
  <si>
    <t>4 (субсидии на выполнение гос. задания)</t>
  </si>
  <si>
    <t>Итого</t>
  </si>
  <si>
    <t>счет 101.12" Нежилые помещения-недвижимое имущество учреждения"</t>
  </si>
  <si>
    <t xml:space="preserve">Здание Дома культуры </t>
  </si>
  <si>
    <t>п. Таманский</t>
  </si>
  <si>
    <t>Уличное освещение</t>
  </si>
  <si>
    <t>п. Веселовка</t>
  </si>
  <si>
    <t>п. Прогресс</t>
  </si>
  <si>
    <t>п. Таманский ул. Заречная</t>
  </si>
  <si>
    <t>п. Прогресс 1</t>
  </si>
  <si>
    <t>Газопроводы</t>
  </si>
  <si>
    <t>Газопровод выс. Давл. По ул. Сосновой к ж/д21 и ШРП (157 п.м.)</t>
  </si>
  <si>
    <t>Газопровод выс. давл. к зданию администр.</t>
  </si>
  <si>
    <t>ГРП</t>
  </si>
  <si>
    <t>Распределительный газопровод низ. давл.</t>
  </si>
  <si>
    <t xml:space="preserve">Подводящий газопровод высокого давления  </t>
  </si>
  <si>
    <t>Итого по газопроводам</t>
  </si>
  <si>
    <t>Автодороги</t>
  </si>
  <si>
    <t>п. Прогресс ул. Лиманная</t>
  </si>
  <si>
    <t>п. Прогресс ул. Ленина</t>
  </si>
  <si>
    <t>п. Прогресс ул. Степная</t>
  </si>
  <si>
    <t>п. Прогресс ул. Мира</t>
  </si>
  <si>
    <t>п. Прогресс ул. Парковая</t>
  </si>
  <si>
    <t>п. Прогресс ул. Октябрьская</t>
  </si>
  <si>
    <t>п.Прогресс ул. Таманская</t>
  </si>
  <si>
    <t>п. Прогресс к хим. Складу</t>
  </si>
  <si>
    <t>п. Прогресс, хим. Склад-кладбище</t>
  </si>
  <si>
    <t>от автотрассы п. Виноградный-п. Прогресс до МТФ</t>
  </si>
  <si>
    <t>от автотрассы п. Виноградный-п. Прогресс до отделения №1</t>
  </si>
  <si>
    <t>п. Таманский ул. Таманская</t>
  </si>
  <si>
    <t>п. Таманский ул. Юбилейная</t>
  </si>
  <si>
    <t>п. Таманский ул. Красноармейская</t>
  </si>
  <si>
    <t>п. Таманский ул. Крымская</t>
  </si>
  <si>
    <t>п. Прогресс  ул. Гагарина</t>
  </si>
  <si>
    <t>п. Прогресс  ул. Гаражная</t>
  </si>
  <si>
    <t>п. Таманский ул. Северная</t>
  </si>
  <si>
    <t xml:space="preserve">п. Таманский ул. Каминского </t>
  </si>
  <si>
    <t>п. Таманский ул. Пионерская</t>
  </si>
  <si>
    <t>п. Таманский ул Театральная</t>
  </si>
  <si>
    <t>п. Таманский ул Гаражная</t>
  </si>
  <si>
    <t>п. Таманский ул.Пролетарская</t>
  </si>
  <si>
    <t>п. Таманский ул. Советская</t>
  </si>
  <si>
    <t>п. Таманский ул. Виноградная</t>
  </si>
  <si>
    <t>п. Таманский до хим склада</t>
  </si>
  <si>
    <t>п. Таманский до отделения№1 (верхняя дорога)</t>
  </si>
  <si>
    <t>п. Таманский до отделения№1 (нижняя дорога)</t>
  </si>
  <si>
    <t>п. Таманский до трассы п. Веселовка-ст. Тамань</t>
  </si>
  <si>
    <t>п. Таманский от пограничной заставы до перекр.дорог у п. Артющенко</t>
  </si>
  <si>
    <t>п. Артющенко ул. Западная</t>
  </si>
  <si>
    <t>п. Веселовка МТФ</t>
  </si>
  <si>
    <t>от авто трассы п. Виноградный- п. Прогресс до свалки ТБО</t>
  </si>
  <si>
    <t>п. Таманский ул. Заводская</t>
  </si>
  <si>
    <t>п. Таманский ул. Молодежная</t>
  </si>
  <si>
    <t>п. Таманский ул. Строителей</t>
  </si>
  <si>
    <t>п. Таманский ул. Цветочная</t>
  </si>
  <si>
    <t>п. Таманский до свалки ТБО</t>
  </si>
  <si>
    <t>п. Артющенко ул. Восточная</t>
  </si>
  <si>
    <t>п. Веселовка ул. Виноградная</t>
  </si>
  <si>
    <t>Автобусная остановка</t>
  </si>
  <si>
    <t>Парк</t>
  </si>
  <si>
    <t>Торговая площадь</t>
  </si>
  <si>
    <t>Мемориал Боевой Славы</t>
  </si>
  <si>
    <t>Автодорога</t>
  </si>
  <si>
    <t>Мобильный ПК BenQ Joybook 15,4</t>
  </si>
  <si>
    <t>101.36"Производственный и хозяйственный инвентарь - иное движимое имущество</t>
  </si>
  <si>
    <t>101.34 " Машины и оборудование - иное движимое имущество учреждения"</t>
  </si>
  <si>
    <t>101.35 " Транспортные средства - иное движимое имущество учреждения"</t>
  </si>
  <si>
    <t>101.36 " Производственный и хозяйственный инвентарь - иное движимое имущество"</t>
  </si>
  <si>
    <t>101.34 " Машины и оборудование - иное движимое имущество учреждения "</t>
  </si>
  <si>
    <t>101.36 " Производственный и хозяйственный инвентарь - иное движимое имущество "</t>
  </si>
  <si>
    <t>Система аккустическая ALTO ELVIS 15 S</t>
  </si>
  <si>
    <t>АВК РА Микшер-усилитель, вхд:5микроф. 2AUX,70/100В,120В</t>
  </si>
  <si>
    <t>АВК WT -554 Громкоговоритель рупорный,70/100В,100дБ,400-800Гц,4/30Вт</t>
  </si>
  <si>
    <t>Библиотечный фонд п. Прогресс (7ед.)</t>
  </si>
  <si>
    <t>Библиотечный фонд п. Прогресс (4ед.)</t>
  </si>
  <si>
    <t>Библиотечный фонд п. Таманский (5 ед.)</t>
  </si>
  <si>
    <t>Библиотечный фонд п. Веселовка (10ед.)</t>
  </si>
  <si>
    <t>Библиотечный фонд п. Веселовка (5ед.)</t>
  </si>
  <si>
    <t>Костюм сценический женский(блуза,жилет, юбка, голов убор)(8 шт)</t>
  </si>
  <si>
    <t>Костюм детский сценический(блуза, жилет, юбка, лента)(10шт)</t>
  </si>
  <si>
    <t>Здание администрации в п. Таманский</t>
  </si>
  <si>
    <t>Ноутбук Asus X550cc-XO221H Core</t>
  </si>
  <si>
    <t>130 мм артиллерийская установка СМ-4-1Б</t>
  </si>
  <si>
    <t>Домра Альт</t>
  </si>
  <si>
    <t>Котел Вайланд Эко ТЕКплюс WOE-466/4-5</t>
  </si>
  <si>
    <t>Система управления отоплением</t>
  </si>
  <si>
    <t>Акустическая система ALTO ELVIS II пасивная 250 ВТ, 8 Ом</t>
  </si>
  <si>
    <t>SAMSON XM 910 микшер 10 каналов, DSP-100 пресет, 2*7 полосных эквалайзера общих, усилитель 2*450 Вт/4</t>
  </si>
  <si>
    <t>Цифровое фортепиано Casio CDP-120BK 88 клавиш.</t>
  </si>
  <si>
    <t>Комбо акустический ST 803U 120 двумя радиосист.(головная/ручная),аккумулятор</t>
  </si>
  <si>
    <t>Реконструкция уличного освещения сквера</t>
  </si>
  <si>
    <t xml:space="preserve">Реконструкция уличного освещения </t>
  </si>
  <si>
    <t>Реконструкция уличного освещения</t>
  </si>
  <si>
    <t>п. Веселовка до кладбища</t>
  </si>
  <si>
    <t>Водопровод</t>
  </si>
  <si>
    <t>Реконструкция наружного освещения</t>
  </si>
  <si>
    <t>Газопровод низкого давления</t>
  </si>
  <si>
    <t xml:space="preserve">101.34 "Машины и оборудование-иное движимое имущество учреждения" </t>
  </si>
  <si>
    <t>адрес (местоположение) недвижимого имущества</t>
  </si>
  <si>
    <t>Реконструкция уличного освещения парка</t>
  </si>
  <si>
    <t>1 га</t>
  </si>
  <si>
    <t>442 п.м</t>
  </si>
  <si>
    <t>Наружные газопроводы низкого давления</t>
  </si>
  <si>
    <t>1391 п.м</t>
  </si>
  <si>
    <t>Подводящий газопровод низкого давления к амбулатории</t>
  </si>
  <si>
    <t>Подводящий газопровод низкого давления к МДОУ№31</t>
  </si>
  <si>
    <t>Газопровод высокого давления от межпоселкового газопровода до ул. Сосновой и ШРП</t>
  </si>
  <si>
    <t>1,225 км</t>
  </si>
  <si>
    <t>0,75 км</t>
  </si>
  <si>
    <t>0,25 км</t>
  </si>
  <si>
    <t>0,35 км</t>
  </si>
  <si>
    <t xml:space="preserve"> пос. Прогресс ул. Юбилейная</t>
  </si>
  <si>
    <t>пос. Прогресс ул. Виноградная</t>
  </si>
  <si>
    <t>0,375 км</t>
  </si>
  <si>
    <t>0,725 км</t>
  </si>
  <si>
    <t>0,6 км</t>
  </si>
  <si>
    <t>0,15 км</t>
  </si>
  <si>
    <t>0,206 км</t>
  </si>
  <si>
    <t>0,926 км</t>
  </si>
  <si>
    <t>0,341 км</t>
  </si>
  <si>
    <t>0,255 км</t>
  </si>
  <si>
    <t>0,28 км</t>
  </si>
  <si>
    <t>1,215 км</t>
  </si>
  <si>
    <t>0,59 км</t>
  </si>
  <si>
    <t>0,238 км</t>
  </si>
  <si>
    <t>0,213 км</t>
  </si>
  <si>
    <t>0,703 км</t>
  </si>
  <si>
    <t>0,438 км</t>
  </si>
  <si>
    <t>1,01 км</t>
  </si>
  <si>
    <t>0,45 км</t>
  </si>
  <si>
    <t xml:space="preserve">3,88 км </t>
  </si>
  <si>
    <t>4,34 км</t>
  </si>
  <si>
    <t>1,64 км</t>
  </si>
  <si>
    <t>0,81 км</t>
  </si>
  <si>
    <t>2,78 км</t>
  </si>
  <si>
    <t>1,35 км</t>
  </si>
  <si>
    <t>пос. Веселовка ул. Пантикопейская</t>
  </si>
  <si>
    <t>0,5 км</t>
  </si>
  <si>
    <t>0,85 км</t>
  </si>
  <si>
    <t>0,98 км</t>
  </si>
  <si>
    <t>0,288 км</t>
  </si>
  <si>
    <t>0,57 км</t>
  </si>
  <si>
    <t>0,286 км</t>
  </si>
  <si>
    <t>2,73 км</t>
  </si>
  <si>
    <t>0,2 км</t>
  </si>
  <si>
    <t>0,525 км</t>
  </si>
  <si>
    <t>0,825 км</t>
  </si>
  <si>
    <t>0,175 км</t>
  </si>
  <si>
    <t>2 га</t>
  </si>
  <si>
    <t>1,2 га</t>
  </si>
  <si>
    <t>п. Таманский ул. Ленина напротив администрации</t>
  </si>
  <si>
    <t>1,74га</t>
  </si>
  <si>
    <t>Памятник В.И. Ленину</t>
  </si>
  <si>
    <t>1,8 га</t>
  </si>
  <si>
    <t>ул. Спортивная</t>
  </si>
  <si>
    <t>0,5 км, шир. 3 м</t>
  </si>
  <si>
    <t>ул. Степная</t>
  </si>
  <si>
    <t>5 км, шир. 3 м</t>
  </si>
  <si>
    <t>ул. Солнечная</t>
  </si>
  <si>
    <t>2,8 км, шир.3 м</t>
  </si>
  <si>
    <t>к кладбищу</t>
  </si>
  <si>
    <t>2,5 км, шир.3 м</t>
  </si>
  <si>
    <t>ул. Гвардейская/ул. Маяковского</t>
  </si>
  <si>
    <t>4,5 км, шир.4 м</t>
  </si>
  <si>
    <t>ул. Кубанская</t>
  </si>
  <si>
    <t>1,3 км, шир.4 м</t>
  </si>
  <si>
    <t>ул. Ленина</t>
  </si>
  <si>
    <t>1 км, шир.6 м</t>
  </si>
  <si>
    <t>ул.Олимпийская</t>
  </si>
  <si>
    <t>0,8 км, шир.4 м</t>
  </si>
  <si>
    <t>ул. Краснодарская</t>
  </si>
  <si>
    <t>ул.Черноморская</t>
  </si>
  <si>
    <t>1,3 км, шир.5 м</t>
  </si>
  <si>
    <t>вокруг п. Таманский</t>
  </si>
  <si>
    <t>2 км, шир.5 м</t>
  </si>
  <si>
    <t>ул. Сосновая</t>
  </si>
  <si>
    <t>0,8 км, шир.3 м</t>
  </si>
  <si>
    <t>ул. Черноморская</t>
  </si>
  <si>
    <t>2,4 км, шир.4 м</t>
  </si>
  <si>
    <t>ул. Центральная</t>
  </si>
  <si>
    <t>0,75 км, шир. 4 м</t>
  </si>
  <si>
    <t>ул.Советская</t>
  </si>
  <si>
    <t>1 км, шир.4 м</t>
  </si>
  <si>
    <t>ул. Полевая</t>
  </si>
  <si>
    <t>0,55 км, шир 4 м</t>
  </si>
  <si>
    <t>ул. Новая</t>
  </si>
  <si>
    <t>1,7 км, шир.4м</t>
  </si>
  <si>
    <t>ул. Мичурина</t>
  </si>
  <si>
    <t>ул. Гвардейская</t>
  </si>
  <si>
    <t>2,3 км, шир.4 м</t>
  </si>
  <si>
    <t>ул. Гагарина</t>
  </si>
  <si>
    <t>ул. Водительская</t>
  </si>
  <si>
    <t>0,85 км, шир.4 м</t>
  </si>
  <si>
    <t>ул. Титова</t>
  </si>
  <si>
    <t>0,55 км, шир. 4 м</t>
  </si>
  <si>
    <t>ул. Школьная</t>
  </si>
  <si>
    <t>ул. Северная</t>
  </si>
  <si>
    <t>ул. Набережная</t>
  </si>
  <si>
    <t>425м</t>
  </si>
  <si>
    <t xml:space="preserve"> 30м</t>
  </si>
  <si>
    <t>373м</t>
  </si>
  <si>
    <t>70м</t>
  </si>
  <si>
    <t>194м</t>
  </si>
  <si>
    <t>207м</t>
  </si>
  <si>
    <t xml:space="preserve"> 35м </t>
  </si>
  <si>
    <t>195м</t>
  </si>
  <si>
    <t xml:space="preserve"> 150м</t>
  </si>
  <si>
    <t>24м</t>
  </si>
  <si>
    <t xml:space="preserve"> 326м</t>
  </si>
  <si>
    <t>50м</t>
  </si>
  <si>
    <t xml:space="preserve"> 325м</t>
  </si>
  <si>
    <t>100м</t>
  </si>
  <si>
    <t>161м</t>
  </si>
  <si>
    <t>115 м</t>
  </si>
  <si>
    <t>42м</t>
  </si>
  <si>
    <t xml:space="preserve"> 265м</t>
  </si>
  <si>
    <t>270м</t>
  </si>
  <si>
    <t xml:space="preserve"> 142м</t>
  </si>
  <si>
    <t>300м</t>
  </si>
  <si>
    <t xml:space="preserve">320м </t>
  </si>
  <si>
    <t xml:space="preserve"> 123м</t>
  </si>
  <si>
    <t xml:space="preserve"> 140м</t>
  </si>
  <si>
    <t xml:space="preserve"> 245м</t>
  </si>
  <si>
    <t>307м</t>
  </si>
  <si>
    <t>170м</t>
  </si>
  <si>
    <t xml:space="preserve"> 659м</t>
  </si>
  <si>
    <t>36м</t>
  </si>
  <si>
    <t xml:space="preserve"> 63м</t>
  </si>
  <si>
    <t>230м</t>
  </si>
  <si>
    <t>40м</t>
  </si>
  <si>
    <t xml:space="preserve"> 15м</t>
  </si>
  <si>
    <t>429 м</t>
  </si>
  <si>
    <t>265м</t>
  </si>
  <si>
    <t>87м</t>
  </si>
  <si>
    <t>30м</t>
  </si>
  <si>
    <t xml:space="preserve"> 50м</t>
  </si>
  <si>
    <t>75м</t>
  </si>
  <si>
    <t>Приложение</t>
  </si>
  <si>
    <t>ул. Морская</t>
  </si>
  <si>
    <t xml:space="preserve">Реконструкция наружного  освещения </t>
  </si>
  <si>
    <t>п. Веселовка , ул. Гвардейская (бюджет поселения казна)</t>
  </si>
  <si>
    <t>п.Таманский, ул. Советская (бюджет поселения казна)</t>
  </si>
  <si>
    <t>Мемориал на братских могилах в пос. Веселовка (останки 10 4 краснофлотцев-десантников)</t>
  </si>
  <si>
    <t>Ноутбук HP Pavilion 15-n065sr</t>
  </si>
  <si>
    <t>Падога бордо перед (одежда сцены)</t>
  </si>
  <si>
    <t>Занавес задняя (одежда сцены)</t>
  </si>
  <si>
    <t>Книжная продукция п. Прогресс от 28.05.2014 (12 ед.)</t>
  </si>
  <si>
    <t>Книжная продукция п. Таманский от 28.05.2014 (31 ед.)</t>
  </si>
  <si>
    <t>Полиграфическая продукция п. Таманский от 08.07.2014 (3 ед.)</t>
  </si>
  <si>
    <t>в том числе особо ценное имущество</t>
  </si>
  <si>
    <t>Водопроводный ж/б колодец в комплекте (КС 1,5*90,крышка 1,5,дно 1,5) 4</t>
  </si>
  <si>
    <t>Водопроводный ж/б колодец в комплекте (КС 1,5*90,крышка 1,5,дно 1,5) 5</t>
  </si>
  <si>
    <t>Сплит-система "крафт" 12</t>
  </si>
  <si>
    <t>Сплит-система RENOVA-09 (21м2)</t>
  </si>
  <si>
    <t>ИТОГО: 101.30.</t>
  </si>
  <si>
    <t>МФУ (монохронный, лазерный принтер, копир, планшетный сканер) Canon i-SENSYS MF 3010 (USB 2/0/ 1200*600 dpi 8000стр/мес. 18стр/мин) A4. Cartridge 725) общ. Отд.</t>
  </si>
  <si>
    <t>Компьютер в комплкекте PIV   P 4 (касса)</t>
  </si>
  <si>
    <t>Раздел 2</t>
  </si>
  <si>
    <t>п. Веселовка ул Босфорская</t>
  </si>
  <si>
    <t>1350 м</t>
  </si>
  <si>
    <t>180 м</t>
  </si>
  <si>
    <t>950 м</t>
  </si>
  <si>
    <t>315 м</t>
  </si>
  <si>
    <t>323 м</t>
  </si>
  <si>
    <t>40 м</t>
  </si>
  <si>
    <t>5000 м</t>
  </si>
  <si>
    <t>п. Веселовка (реконструкция) ул. Северная, ул. Новая, ул. Гвардейская, ул. Босфорская, ул Мичурина</t>
  </si>
  <si>
    <t>130 м</t>
  </si>
  <si>
    <t>275 м</t>
  </si>
  <si>
    <t xml:space="preserve">642 п м </t>
  </si>
  <si>
    <t>Водопроводная сеть</t>
  </si>
  <si>
    <t>428 п м</t>
  </si>
  <si>
    <t>435 п м</t>
  </si>
  <si>
    <t xml:space="preserve">427 п м </t>
  </si>
  <si>
    <t xml:space="preserve">27 п м </t>
  </si>
  <si>
    <t xml:space="preserve">434 п м </t>
  </si>
  <si>
    <t>429 п м</t>
  </si>
  <si>
    <t xml:space="preserve">423 п м </t>
  </si>
  <si>
    <t xml:space="preserve">436 п м </t>
  </si>
  <si>
    <t xml:space="preserve">53 п м </t>
  </si>
  <si>
    <t>Компьютер в комплекте (04.12.07) фин. отд. (налоги)</t>
  </si>
  <si>
    <t>Источник бесперебойного питания APC Back- UPS ES BE525-RS для настольных (фин. отд.) 1</t>
  </si>
  <si>
    <t xml:space="preserve">Факс PANASONIK KX-FT 984 RU на термобумаге (фин.отд.) 1 </t>
  </si>
  <si>
    <t>В23 стол (ольха)</t>
  </si>
  <si>
    <t>2-х канальный усилитель мощности</t>
  </si>
  <si>
    <t>Книжная продукция п. Прогресс от 10.09.2015 (20 ед.)</t>
  </si>
  <si>
    <t>Книжный фонд п. Прогресс от 02.02.2015 (13 ед.)</t>
  </si>
  <si>
    <t>"Кубанская библиотека (двенадцатый том)"</t>
  </si>
  <si>
    <t>"Кубанская библиотека (тринадцатый том)"</t>
  </si>
  <si>
    <t>"Кубанская библиотека (четырнадцатый том)"</t>
  </si>
  <si>
    <t>"Кубанская библиотека (пятнадцатый том)"</t>
  </si>
  <si>
    <t>Полиграфическая продукция п. Таманский от 02.02.2015 (12 ед.)</t>
  </si>
  <si>
    <t>Здание склада  сыпучих материалов (лит. М) 395,5 м2 п. Таманский, ул. Ленина</t>
  </si>
  <si>
    <t>Распоряжение главы МО Темрюкский район №1157 от 20.10.2006 г,акт приема передачи от 20.10.206 г.</t>
  </si>
  <si>
    <t>Распоряжение главы МО Темрюкский район №1157 от 20.10.2006 г,акт приема передачи от 20.10.2006 г.</t>
  </si>
  <si>
    <t>Распоряжение главы МО Темрюкский район №1122-р от 16.10.2006 г</t>
  </si>
  <si>
    <t>общая площадь 2251,7 кв.м Этажность: 4, в том числе подземных 1. Материал стен: каменные. Год ввода в эксплуатацию 1980</t>
  </si>
  <si>
    <t>Администрация Новотаманского сельского поселения Темрюкского района</t>
  </si>
  <si>
    <t>общая площадь 662,6 кв.м. Этажность:2 Материал стен: каменные. Год ввода в эксплуатацию 1977</t>
  </si>
  <si>
    <t>Распоряжение главы муниципального образования Темрюкский район № 1208-р от 24.10.2006 г. Акт приема-передачи от 26.10.2006г. Решение Темрюкского районного суда Краснодарского края от 27.11.2014г. Дело № 2-2534/14. Свидетельство о государственной регистрации права 23-АН № 455327 от 19.01.2015г. Распоряжение главы Новотаманского сельского поселения Темрюкского района от 24.10.2006 № 64.1-р</t>
  </si>
  <si>
    <t>общая площадь 1045,3 кв.м. Этажность: 3, в том числе подземных 1. Материал стен: кирпичные.                           Год ввода в эксплуатацию 1977</t>
  </si>
  <si>
    <t>Распоряжение главы муниципального образования Темрюкский район № 1208-р от 24.10.2006 г. Акт приема-передачи от 26.10.2006г. Распоряжение главы Новотаманского сельского поселения Темрюкского района от 24.10.2006 № 64.1-р</t>
  </si>
  <si>
    <t>Наружный водопровод к зданию ДК п.Прогресс</t>
  </si>
  <si>
    <t>Распоряжение администрации Новотаманского сельского поселения Темрюкского района № 164-р от 28.07.2015г.</t>
  </si>
  <si>
    <t>Распоряжение администрации Новотаманского сельского поселения Темрюкского района № 295-р от 23.12.2015г.</t>
  </si>
  <si>
    <t>2-полосная пассивная акустическая система</t>
  </si>
  <si>
    <t>Распоряжение главы Новотаманского сельского поселения Темрюкского района № 88-р от 18.12.2007г.</t>
  </si>
  <si>
    <t>Распоряжение главы Новотаманского сельского поселения Темрюкского района № 122-р от 04.09.2013г.</t>
  </si>
  <si>
    <t>Распоряжение главы Новотаманского сельского поселения Темрюкского района № 28-р от 30.03.2009</t>
  </si>
  <si>
    <t>малошумящий микшерный пульт премиум-класса</t>
  </si>
  <si>
    <t>пассивный сабвуфер не менее 400 Вт</t>
  </si>
  <si>
    <t>27.12.2006</t>
  </si>
  <si>
    <t>Распоряжение главы Новотаманского сельского поселения Темрюкского района № 186-р от 17.12.2013г.</t>
  </si>
  <si>
    <t>пассивный сабвуфер не менее 1800 Вт</t>
  </si>
  <si>
    <t>23.12.2006</t>
  </si>
  <si>
    <t>акустическая система активная с МР3 плеером</t>
  </si>
  <si>
    <t>Распоряжение администрации Новотаманского сельского поселения Темрюкского района № 304-р от 16.12.2014г.</t>
  </si>
  <si>
    <t>Проектор ViewSonik PRO8500</t>
  </si>
  <si>
    <t>проекционный экран с электро-приводом</t>
  </si>
  <si>
    <t>Распоряжение администрации Новотаманского сельского поселения Темрюкского района № 105-р от 30.08.2010г.</t>
  </si>
  <si>
    <t>Распоряжение главы Новотаманского сельского поселения Темрюкского района № 94-р от 24.12.2007г.</t>
  </si>
  <si>
    <t>Распоряжение администрации Новотаманского сельского поселения Темрюкского района № 123-р от 03.12.2010г.</t>
  </si>
  <si>
    <t>Распоряжение главы Новотаманского сельского поселения Темрюкского района № 48-р от 11.04.2012г.</t>
  </si>
  <si>
    <t>Распоряжение главы Новотаманского сельского поселения Темрюкского района № 181-р от 16.12.2013г.</t>
  </si>
  <si>
    <t>Распоряжение главы Новотаманского сельского поселения Темрюкского района № 190-р от 23.12.2013г.</t>
  </si>
  <si>
    <t>колокольчики металлические "BRAHNER" НВ-8</t>
  </si>
  <si>
    <t>металлофон детский хроматический "BRAHNER" DR-3025R</t>
  </si>
  <si>
    <t>Беговая дорожка АТ 205</t>
  </si>
  <si>
    <t>12.05.2008</t>
  </si>
  <si>
    <t>27.10.2008</t>
  </si>
  <si>
    <t>Распоряжение главы Новотаманского сельского поселения Темрюкского района № 108-р от 27.10.2008г.</t>
  </si>
  <si>
    <t>Всего:4.101.26.</t>
  </si>
  <si>
    <t>Распоряжение администрации Новотаманского сельского поселения Темрюкского района № 91-р от 19.07.2010г.</t>
  </si>
  <si>
    <t>Распоряжение администрации Новотаманского сельского поселения Темрюкского района № 134-р от 01.07.2014г.</t>
  </si>
  <si>
    <t>Падога верх короткие (одежда сцены)</t>
  </si>
  <si>
    <t>Распоряжение главы Новотаманского сельского поселения Темрюкского района № 127-р от 25.11.2008г.</t>
  </si>
  <si>
    <t xml:space="preserve">Распоряжение главы муниципального образования Темрюкский район № 379-р от 15.04.2009г. Акт приема-передачи от 23.04.2009г. </t>
  </si>
  <si>
    <t>Распоряжение администрации Новотаманского сельского поселения Темрюкского района № 106-р от 27.08.2009г.</t>
  </si>
  <si>
    <t>Распоряжение главы Новотаманского сельского поселения Темрюкского района № 83-р от 16.07.2009г.</t>
  </si>
  <si>
    <t>Распоряжение главы муниципального образования Темрюкский район № 256-р от 12.03.2008г. Акт приема-передачи от 12.03.2008г. Распоряжение главы Новотаманского сельского поселения Темрюкского района № 135-р от 08.12.2008г.</t>
  </si>
  <si>
    <t>Распоряжение администрации Новотаманского сельского поселения Темрюкского района № 63-р от 26.05.2010г.</t>
  </si>
  <si>
    <t>Распоряжение администрации Новотаманского сельского поселения Темрюкского района № 77-р от 15.06.2010г.</t>
  </si>
  <si>
    <t>Распоряжение администрации Новотаманского сельского поселения Темрюкского района № 4-р от 12.01.2011г.</t>
  </si>
  <si>
    <t>Распоряжение администрации Новотаманского сельского поселения Темрюкского района № 37-р от 17.03.2011г.</t>
  </si>
  <si>
    <t>Распоряжение администрации муниципального образования Темрюкский район № 275-р от 19.03.2012г. Акт приема-передачи от 19.03.2012г. Распоряжение администрации Новотаманского сельского поселения Темрюкского района № 70--р от 17.05.2012г.</t>
  </si>
  <si>
    <t>Распоряжение администрации муниципального образования Темрюкский район № 1370-р от 27.12.2012г. Акт приема-передачи от 27.12.2012г. Распоряжение администрации Новотаманского сельского поселения Темрюкского района № 192-р от 27.12.2012г.</t>
  </si>
  <si>
    <t>Распоряжение администрации Новотаманского сельского поселения Темрюкского района № 194-р от 27.12.2012г.</t>
  </si>
  <si>
    <t>Распоряжение администрации муниципального образования Темрюкский район № 696-р от 05.07.2013г. Акт приема-передачи от 05.07.2013г. Распоряжение администрации Новотаманского сельского поселения Темрюкского района № 83-р от 22.07.2013г.</t>
  </si>
  <si>
    <t>Распоряжение администрации Новотаманского сельского поселения Темрюкского района № 13-р от 21.01.2014г.</t>
  </si>
  <si>
    <t>Распоряжение администрации Новотаманского сельского поселения Темрюкского района № 103-р от 28.05.2014г.</t>
  </si>
  <si>
    <t>Распоряжение администрации Новотаманского сельского поселения Темрюкского района № 215-р от 28.09.2015г.</t>
  </si>
  <si>
    <t>Распоряжение администрации Новотаманского сельского поселения Темрюкского района № 22-р от 02.02.2015г.</t>
  </si>
  <si>
    <t>Полиграфическая продукция п. Прогресс от 08.07.2014 (1 ед.)</t>
  </si>
  <si>
    <t>Распоряжение администрации муниципального образования Темрюкский район № 513-р от 23.06.2014г. Акт приема-передачи от 23.06.2014г. Распоряжение администрации Новотаманского сельского поселения Темрюкского района № 143-р от 08.07.2014г.</t>
  </si>
  <si>
    <t>Полиграфическая продукция п. Прогресс от 02.02.2015 (6 ед.)</t>
  </si>
  <si>
    <t>Распоряжение администрации Новотаманского сельского поселения Темрюкского района № 23-р от 02.02.2015г.</t>
  </si>
  <si>
    <t>Распоряжение главы Новотаманского сельского поселения Темрюкского района № 194-р от 27.12.2012г.</t>
  </si>
  <si>
    <t>Книжный фонд п. Таманский от 02.02.2015 (31 ед.)</t>
  </si>
  <si>
    <t>Распоряжение главы Новотаманского сельского поселения Темрюкского района № 174-р от 11.12.2012г.</t>
  </si>
  <si>
    <t>Распоряжение администрации Новотаманского сельского поселения Темрюкского района № 172-р от 11.12.2012г.</t>
  </si>
  <si>
    <t>ИТОГО движимое имущество</t>
  </si>
  <si>
    <t>МК 011830001041100002-0061345-01 от 11.09.11 ООО Транс Магистраль,АВР,№1 от 31.10.11 №2 от 02.11.11</t>
  </si>
  <si>
    <t>Распоряжение администрации Новотаманского СП №71-р от 17.06.2013о включение в реестр собственности бесхозной водопроводной сети</t>
  </si>
  <si>
    <t>захоронение с деревянной стелой, оканчивающейся красной металлической звездой</t>
  </si>
  <si>
    <t xml:space="preserve">Распоряжение №64-р от 14.04.14г. О постановке на баланс в казну,МК №0118300010413000033 от 15.01.14 на сумму 310000,00 реконструкция мемориала </t>
  </si>
  <si>
    <t>Распоряжение администрации Новотаманского СП №71-р от 17.06.2013о включение в реестр собственности бесхозной водопроводной сети, распоряжение от 28.08.13 №109-р об установлении протяженности вод.сети четная сторона ул.Гагарина-425 м.</t>
  </si>
  <si>
    <t>договор оу-185-2007 с МУ Строительное управленике МО Темрюкский район,акт №32 от 20.09.2007, акт №1641 от 29.10.2007 с ОАО Темрюкрайгаз</t>
  </si>
  <si>
    <t>ИП Продан В.В. Тн 33 от 21.12.2007</t>
  </si>
  <si>
    <t>тн 196 от 26.12.2007 г. ООО "КиТ"</t>
  </si>
  <si>
    <t>ООО "КиТ" тн №196 от 26.12.2007</t>
  </si>
  <si>
    <t>Решение 188 от 20.10.2008 Совета Новотаманского СП ( МУ "СУМОТР")</t>
  </si>
  <si>
    <t>распоряжение 144-р от 30.12.08 главы Новот. СП,АВР №22 от 25.08.2008 г ООО Газсервис,МК №5 от 25.08.08</t>
  </si>
  <si>
    <t>Распоряежение 144-р от 30.12.2008 главы Новотаманского СП, АВР №21 от 26.11.2008 г с ООО Газ сервис" МК №4 25.08.2008 г.Акт приема передачи законченного строит. Объекта бн от 26.12.08 года  ООО Газсервис</t>
  </si>
  <si>
    <t>тн 58 от 07.07.08 ЧП Ивашин С.В., распоряжение 65.1-р от 16.07.08 главы Новотаманского СП</t>
  </si>
  <si>
    <t xml:space="preserve">Распоряжение 49-р от 06.08.2007 по договору подряда с ООО "Южгазстройпроект" на кап.строительство, решение №591 от 23.10.13 Совета МО Темрюкский район,решении сессии Совета Новотаманского СП №275 от 20.09.2013, Решение №591 от 23.10.13 Совет МО Темрюкского района о передаче сумм затрат на капвложения 111 т.р. по ОС </t>
  </si>
  <si>
    <t>Распоряжение администрации Новотаманского СП №71-р от 17.06.2013о включение в реестр собственности бесхозной водопроводной сети,акт приема передачи от 30.01.13 ОАО АФ "Южная"</t>
  </si>
  <si>
    <t>Распоряжение администрации Новотаманского СП №71-р от 17.06.2013о включение в реестр собственности бесхозной водопроводной сети, акт приема передачи от 04.02.13,договор 3 от 04.02.13 от А.В. Чарухин</t>
  </si>
  <si>
    <t>накладная №040 от 02.04.14 ИП Овсянников В.В. Инн 235203289350</t>
  </si>
  <si>
    <t>Распоряжение 211-р от 08.09.2014 о включении в реестр имущества казны</t>
  </si>
  <si>
    <t>тн №17 от 02.12.14 ООО "Агроремонт",распоряжение №297-р от 04.12.14 администрации Новотаманского СП о постановке в казну</t>
  </si>
  <si>
    <t>Сч/ф 2 от 22.12.14 ИП Лахманюк В.И. инн 666001947103,распоряжение №317-р от 23.12.14 администрации Новотаманского СП о постановке в казну</t>
  </si>
  <si>
    <t>тн 33 от 31.07.14 ООО "Гирей",распоряжение №180-р от 06.08.14 администрации Новотаманского СП о постановке в казну</t>
  </si>
  <si>
    <t>тн 82 от 19.12.13 ООО "Нефтегазстрой(входящий 01-1-04/7 от 19.08.14,Распоряжение №289 от 27.11.14 о постановке в казну</t>
  </si>
  <si>
    <t>Приобретение в ЦБ  по ТН №150 от 20.02.2013 ООО "Омега", распоряжение 127-р от 16.06.15 об изъятии из МКУ ЦБ в администрацию</t>
  </si>
  <si>
    <t>тн №1361 от 11.12.2013 ООО "Омега"</t>
  </si>
  <si>
    <t>ООО "Омега"тн №729 от 01.10.2014 г.</t>
  </si>
  <si>
    <t>Поступление в ЦБ от ООО "Омега" тн №764 от 13.10.2014, распоряжение №126-о от 16.06.2015 о передаче из МКУ ЦБ в Администрацию Новотаманского СП</t>
  </si>
  <si>
    <t>тн №108 от 08.02.2013 ООО "Омега"</t>
  </si>
  <si>
    <t>ИП Ружейник Елена Владимировна, договор 103 от 28.03.2013, тн №001 от 04.06.13</t>
  </si>
  <si>
    <t>тн №68 от 03.03.11 ООО "Темрюк Юг-Сервис"</t>
  </si>
  <si>
    <t>ООО "Агроремонт" тн №161 от 01.07.2011г.</t>
  </si>
  <si>
    <t>АВР бн от 30.04.2012 ООО "Юг-электросервис" МК №3 от 30.03.2012 г.</t>
  </si>
  <si>
    <t>тн №1156 от 09.10.2012 г. ООО "Омега"</t>
  </si>
  <si>
    <t>тн №1280 от 08.12.2012 г. ООО "Омега"</t>
  </si>
  <si>
    <t>ИП Шкурок И.Л. тн №4 от 06.12.2012 по Договору 19 от 06.12.2012 года</t>
  </si>
  <si>
    <t xml:space="preserve"> МК 0118300010412000018-0061345-01 от 11.12.2012 "ЮгМонтажАвтоматика" авр №1 от 18.12.2012 г.</t>
  </si>
  <si>
    <t>Договор б/н от 07.12.2012 ИП Крылова Л.А. тн №128 от 11.12.2012 года</t>
  </si>
  <si>
    <t>акт приема передачи от 16.10.2006 г.по распоряжению №1122-р МО Темрюкский р-н о передачи в Новотаманское СП</t>
  </si>
  <si>
    <t>Распоряжение главы МО Темрюкский район №1122-р от 16.10.2006 г о передаче ОС в Администрацию Новотаманского СП,,,</t>
  </si>
  <si>
    <t>Распоряжение главы МО Темрюкский район №1122-р от 16.10.2006 г о передаче ОС в Администрацию Новотаманского СП</t>
  </si>
  <si>
    <t>МК 24-ТФ/874/10 ОТ 20.12.2010 г. НГТ -Энергия  ОАО</t>
  </si>
  <si>
    <t>2521 п м ,, глубина прокладки 1,0-2,8 м с укладкой на песчаное основание, полиэтиленовыек трубы из ПЭ80 по ГОСТ Р 50838-2009</t>
  </si>
  <si>
    <t>157 п.м, на глубине 0,90-1,3 м, прокладка газопровода в футляре на выходе из зщемли, установка зажвижек при выходе из ШРП</t>
  </si>
  <si>
    <t>2,984 км, кадастровая стоимоть 21284978, система координат МСК 23, зона 1</t>
  </si>
  <si>
    <t>Распоряжение №192-р от 23.12.2013 о безвозмездной передаче с ОС в казну (мк 0118300010413000024 от 31.10.2013 НМУ "Горсвет")</t>
  </si>
  <si>
    <t>Распоряжение №192-р от 23.12.2013 о безвозмездной передаче с ОС в казну (мк 0118300010413000023 от 31.10.2013 НМУ "Горсвет")</t>
  </si>
  <si>
    <t>Распоряжение №192-р от 23.12.2013 о безвозмездной передаче с ОС в казну (МК 0118300010413000013 от 23.07.13 ООО Нефтегазстрой "Газопровод низкого давления по ул.Западная0Влсточная,Зеленая в пос.Артющенко)</t>
  </si>
  <si>
    <t>Распоряжение №192-р от 23.12.2013 о безвозмездной передаче с ОС в казну (</t>
  </si>
  <si>
    <t>Распоряжение администрации Новотаманского СП №71-р от 17.06.2013о включение в реестр собственности бесхозной водопроводной сети,</t>
  </si>
  <si>
    <t>Распоряжение №118-р от 19.06.2014 о включении в реестр имущество казны,решение сессии №326 от 11.06.2014</t>
  </si>
  <si>
    <t>распоряжение главы МО Темрюкский район от 16.10.2006 №1121 О передаче МУП ЖКХ Бузаг, в том числе имущество МУП ЖКХ Бугаз, Постановление №64 от 01.06.2011 г. администрации Новотаманского СП о передаче ОС из ЖКХ в Администрацию</t>
  </si>
  <si>
    <t>Распоряжение №305-р от 30.12.2015 о постановке на баланс в казну "Водопроводная сеть в пос. Веселовка"</t>
  </si>
  <si>
    <t>Распоряжение главы муниципального образования Темрюкский район № 1208-р от 24.10.2006 г. Акт приема-передачи от 26.10.2006г. Свидетельство о государственной регистрации права 23-АН № 369557 от 06.11.2014. Распоряжение главы Новотаманского сельского поселения Темрюкского района от 24.10.2006 № 64.1-р</t>
  </si>
  <si>
    <t>Распоряжение главы муниципального образования Темрюкский район № 1208-р от 24.10.2006 г. Акт приема-передачи от 26.10.2006г.Решение Темрюкского районного суда Краснодарского края от 27.11.2014г. Дело № 2-2534/14. Свидетельство о государственной регистрации права 23-АН № 455326 от 19.01.2015г. Распоряжение главы Новотаманского сельского поселения Темрюкского района от 24.10.2006 № 64.1-р</t>
  </si>
  <si>
    <t>Наружный водопровод к зданию ДК п. Веселовка</t>
  </si>
  <si>
    <t>Распоряжение администрации Новотаманского сельского поселения Темрюкского района № 347-р от 29.12.2016г.</t>
  </si>
  <si>
    <t>ИТОГО недвижимое имущество</t>
  </si>
  <si>
    <t>распоряжение главы МО Темрюкский район от 16.10.2006 №1121 О передаче МУП ЖКХ Бугаз, в том числе имущество МУП ЖКХ Бугаз, Постановление №64 от 01.06.2011 г. администрации Новотаманского СП о передаче ОС из ЖКХ в Администрацию</t>
  </si>
  <si>
    <t>ООО Мегакомп тн641 от 04.12.2007. Модернизация 15.06.2016 г. на 7800,00 руб.</t>
  </si>
  <si>
    <t>ООО Мегакомп тн641 от 04.12.2007, модернизация : монитор тн TNY00000061 от 27.03.2014  ООО "Позитроника-юг"13990,00,блок питания 1100,00, ООО "Омега" тн№648 от 23.07.2014 Модернизация 09.12.2016 на 450,00 руб.</t>
  </si>
  <si>
    <t>Модернизация 09.12.2016 на 740 руб.</t>
  </si>
  <si>
    <t>МФУ лазерное CANON. Sensys MF3010 (A4,18ppm 64mb.p/c/s.USB)</t>
  </si>
  <si>
    <t>ООО "Вектор" договор 16082016/02 от 16.08.2016 тн 7505 ОТ 16.08.2016</t>
  </si>
  <si>
    <t xml:space="preserve">Цифровой фотоаппарат Nikon  CoolPix  S2900. 20 1Mpx . Red, чехол </t>
  </si>
  <si>
    <t>ООО "Омега" Договор бн от 11.04.2016 тн 240 от 11.04.2016</t>
  </si>
  <si>
    <t>тн 36 от 12.09.2014 ИП Алиев Р.С. Инн 235200290043</t>
  </si>
  <si>
    <t>тн 160 от 27.08.2014 Договор 170 от 27.08.2014 ИП Шимко А.А. инн 232300931506</t>
  </si>
  <si>
    <t>Автоматическая пожарная сигнализация</t>
  </si>
  <si>
    <t>Распоряжение главы МО Темрюкский район №1122-р от 16.10.2006 г о передаче ОС в Администрацию Новотаманского СП,,,Модернизация 09.12.2016 НА 24680,00 руб. (системный блок  «Celeron G1820 (2/70GHz) 4Gb/500Gb/DVD+/-/RW/Windows10)согласно постановления от 09.12.2016 № 533</t>
  </si>
  <si>
    <t>ООО "Позитроника-Юг" договор TNY00000409 от 26.12.2013 тн от 26.12.2013 № 1385</t>
  </si>
  <si>
    <t>ООО "Кавказ- Регион" тн № 25 от 26.05.2011</t>
  </si>
  <si>
    <t>Карусель 5-1 (п. Таманский)</t>
  </si>
  <si>
    <t>26.05.2011</t>
  </si>
  <si>
    <t>Горка 5-1 (п. Таманский, ул. Ленина, 14 (напротив СДК)</t>
  </si>
  <si>
    <t>Качель одноместная (п.Таманский)</t>
  </si>
  <si>
    <t>Качель- качалка 5- 1 (п. Таманский)</t>
  </si>
  <si>
    <t>ДСК с баскетбольным щитом (п. Таманский, ул. Ленина, 14 (напротив СДК)</t>
  </si>
  <si>
    <t>распоряжение №1125-р от 16.10.13 администрации  МО Темрюкский район,, акт приема передачи от 18.10.13, решение Совета МО Темрюкский район от 27.09.13,решение сессии Совета Новотаманского СП от 08.08.2013 №271(1956 года ввода в эксплуатацию), распоряжение адм. Нов. с/п № 94-р от 09.08.2013</t>
  </si>
  <si>
    <t>Распоряжение администрации Новотаманского сельского поселения Темрюкского района от 16.06.2014 № 112-р</t>
  </si>
  <si>
    <t>06.08.2014</t>
  </si>
  <si>
    <t xml:space="preserve">Качели двухместные (п. Таманский, ул. Ленина, 14 (напротив СДК) </t>
  </si>
  <si>
    <t>тн №138 от 08.07.14 ООО "Каммирон"; распоряжение администрации Новотаманского сельского поселения Темрюкского района № 180-р от 06.08.2014</t>
  </si>
  <si>
    <t>Лавочка большая со спинкой 1 (п.Таманский)</t>
  </si>
  <si>
    <t>Лавочка большая со спинкой 2 (п.Таманский)</t>
  </si>
  <si>
    <t>Лавочка большая со спинкой 3 (п.Таманский)</t>
  </si>
  <si>
    <t>Лавочка маленькая со спинкой 1 (п. Таманский)</t>
  </si>
  <si>
    <t>Лавочка маленькая со спинкой 2 (п. Таманский)</t>
  </si>
  <si>
    <t>Лавочка маленькая со спинкой 3 (п. Таманский)</t>
  </si>
  <si>
    <t>Детский игровой комплекс с горкой (п. Таманский, ул. Ленина, 14 (напротив СДК)</t>
  </si>
  <si>
    <t>Качели двойные (п. Таманский)</t>
  </si>
  <si>
    <t>04.12.2014</t>
  </si>
  <si>
    <t>Качели со штурвалом (п. Таманский)</t>
  </si>
  <si>
    <t>Игровой комплекс Романа 101.01.00 (п. Прогресс, ул. Ленина, 31 декабрь 2014г. (напротив СДК)</t>
  </si>
  <si>
    <t>23.12.2014</t>
  </si>
  <si>
    <t>Игровой комплекс Романа 101.02.00 (п. Прогресс, ул. Ленина, 31 декабрь 2014г. (напротив СДК)</t>
  </si>
  <si>
    <t>СО Романа 204.04.00 (п. Прогресс, ул. Ленина, 31 декабрь 2014г. (напротив СДК)</t>
  </si>
  <si>
    <t>Брусья СО 3.1.04.00 (п. Прогресс, ул. Ленина, 31 декабрь 2014г. (напротив СДК)</t>
  </si>
  <si>
    <t xml:space="preserve">Скамья СК-4.1.8 1 (п. Прогресс, ул. Ленина, 31 декабрь 2014г. (напротив СДК) </t>
  </si>
  <si>
    <t>Скамья СК-4.1.8 2 (п. Прогресс, ул. Ленина, 31 декабрь 2014г. (напротив СДК)</t>
  </si>
  <si>
    <t>Скамья СК-4.1.8 3 (п. Прогресс, ул. Ленина, 31 декабрь 2014г. (напротив СДК)</t>
  </si>
  <si>
    <t>Скамья СК-4.1.8 4 (п. Прогресс, ул. Ленина, 31 декабрь 2014г. (напротив СДК)</t>
  </si>
  <si>
    <t>стойки для волейбола СО 3.1.11.00 (п. Прогресс, ул. Ленина, 31 декабрь 2014г. (напротив СДК)</t>
  </si>
  <si>
    <t>Карусель (п. Таманский, ул. Олимпийская)</t>
  </si>
  <si>
    <t>Карусель (п. Веселовка, ул. Гвардейская, 18 (парк)</t>
  </si>
  <si>
    <t>27.12.2011</t>
  </si>
  <si>
    <t>Качель кольцевая (п.Таманский, ул. Олимпийская)</t>
  </si>
  <si>
    <t>Качель качалка (п.Таманский, ул. Олимпийская)</t>
  </si>
  <si>
    <t>Горка (п. Веселовка, ул. Гвардейская, 18 (парк)</t>
  </si>
  <si>
    <t>Качель кольцевая (п. Веселовка, ул. Гвардейская, 18 (парк)</t>
  </si>
  <si>
    <t>Качель кольцевая (п. Таманский)</t>
  </si>
  <si>
    <t>Качель 2-х местная (п. Веселовка, ул. Гвардейская, 18 (парк)</t>
  </si>
  <si>
    <t>Ящик почтовый Garden JM-53/54 (GREY) (п. Таманский)</t>
  </si>
  <si>
    <t>24.01.2011</t>
  </si>
  <si>
    <t>01.07.2011</t>
  </si>
  <si>
    <t xml:space="preserve">ООО ПТК "РеКонСтрой" договор № ДИП-106 от 01.08.2016, тн № 88 от 01.08.2016, распоряжение администрации Новотаманского сельского поселения Темрюкского района № 206-р от 29.08.2016 </t>
  </si>
  <si>
    <t>29.08.2016</t>
  </si>
  <si>
    <t>Карусель</t>
  </si>
  <si>
    <t>Лавочка со спинкой</t>
  </si>
  <si>
    <t>Лавочка без спинки</t>
  </si>
  <si>
    <t>Урна</t>
  </si>
  <si>
    <t>Шведская стенка</t>
  </si>
  <si>
    <t>Песочница</t>
  </si>
  <si>
    <t>Распоряжение администрации Новотаманского сельского поселения Темрюкского района № 196-р от 20.12.2011г.</t>
  </si>
  <si>
    <t>Распоряжение главы Новотаманского сельского поселения Темрюкского района № 119-р от 04.09.2012г.</t>
  </si>
  <si>
    <t>автоматическая пожарная сигнализация</t>
  </si>
  <si>
    <t>Распоряжение администрации Новотаманского сельского поселения Темрюкского района № 257-р от 18.10.2016г.</t>
  </si>
  <si>
    <t>Распоряжение главы Новотаманского сельского поселения Темрюкского района № 108-р от 28.08.2013г.</t>
  </si>
  <si>
    <t>счетчик трехфазный Энергомера</t>
  </si>
  <si>
    <t>Распоряжение главы Новотаманского сельского поселения Темрюкского района № 191-р от 22.08.2016г.</t>
  </si>
  <si>
    <t>Распоряжение администрации Новотаманского сельского поселения Темрюкского района № 195-р от 20.12.2011г.</t>
  </si>
  <si>
    <t>Распоряжение главы Новотаманского сельского поселения Темрюкского района № 182-р от 18.12.2012г.</t>
  </si>
  <si>
    <t>Оверлок Janome ML 205 D</t>
  </si>
  <si>
    <t>Распоряжение главы Новотаманского сельского поселения Темрюкского района № 316-р от 05.12.2016г.</t>
  </si>
  <si>
    <t>Распоряжение главы Новотаманского сельского поселения Темрюкского района № 173-р от 11.12.2012г.</t>
  </si>
  <si>
    <t>Распоряжение главы Новотаманского сельского поселения Темрюкского района № 189-р от 24.12.2012г.</t>
  </si>
  <si>
    <t>Швейная машина Janome 2039</t>
  </si>
  <si>
    <t>Распоряжение главы Новотаманского сельского поселения Темрюкского района № 41-р от 12.05.2008г.</t>
  </si>
  <si>
    <t>Распоряжение главы Новотаманского сельского поселения Темрюкского района № 180-р от 18.12.2012г.</t>
  </si>
  <si>
    <t>Распоряжение главы Новотаманского сельского поселения Темрюкского района № 188-р от 24.12.2012г.</t>
  </si>
  <si>
    <t>Распоряжение главы Новотаманского сельского поселения Темрюкского района № 181-р от 18.12.2012г.</t>
  </si>
  <si>
    <t>Распоряжение главы Новотаманского сельского поселения Темрюкского района № 193-р от 27.12.2012г.</t>
  </si>
  <si>
    <t>Книжная продукция п. Прогресс (23 ед.)</t>
  </si>
  <si>
    <t>Полиграфическая продукция п. Прогресс  (4 ед.)</t>
  </si>
  <si>
    <t xml:space="preserve">Книжная продукция  (3 экз.) </t>
  </si>
  <si>
    <t>Распоряжение администрации Новотаманского сельского поселения Темрюкского района № 132-р от 24.06.2016г.</t>
  </si>
  <si>
    <t xml:space="preserve">Книжная продукция  (13 экз.) </t>
  </si>
  <si>
    <t>Распоряжение администрации Новотаманского сельского поселения Темрюкского района № 133-р от 24.06.2016г.</t>
  </si>
  <si>
    <t>Книжная продукция п. Таманский  (47 ед.)</t>
  </si>
  <si>
    <t>Полиграфическая продукция п. Таманский (10 ед.)</t>
  </si>
  <si>
    <t xml:space="preserve">Книжная продукция  (31 экз.) </t>
  </si>
  <si>
    <t>Книжная продукция п. Веселовка (49 ед.)</t>
  </si>
  <si>
    <t>Книжная продукция п. Веселовка  (25 ед.)</t>
  </si>
  <si>
    <t>Книжный фонд п. Веселовка  (24 ед.)</t>
  </si>
  <si>
    <t>Полиграфическая продукция п. Веселовка  (5ед.)</t>
  </si>
  <si>
    <t>Полиграфическая продукция п. Веселовка (4ед.)</t>
  </si>
  <si>
    <t>Полиграфическая продукция п. Веселовка  (7 ед.)</t>
  </si>
  <si>
    <t xml:space="preserve">Книжная продукция  (27 экз.) </t>
  </si>
  <si>
    <t>Распоряжение администрации Новотаманского сельского поселения Темрюкского района № 36-р от 17.04.2013г.</t>
  </si>
  <si>
    <t>полное наименование и организационно-правовая форма юридического лица</t>
  </si>
  <si>
    <t>адрес(местонахождения)</t>
  </si>
  <si>
    <t>основной государственный регистрационный номер и дата государственной регистрации</t>
  </si>
  <si>
    <t>реквизиты документа-основания создания юридического лица(участия муниципального образования в создании (уставном капитале) юридического лица)</t>
  </si>
  <si>
    <t>размер доли,принадлежащей муниципальному образованию в уставном(складочном)капитале, в процентах(для хозяйственных обществ и товариществ)</t>
  </si>
  <si>
    <t>данные о балансовой и остаточной стоимости основных средств(фондов)(для муниципальных учреждений и муниципальных унитарных предприятий)</t>
  </si>
  <si>
    <t>Раздел 3</t>
  </si>
  <si>
    <t>Муниципальное казенное учреждение "Новотаманская производственно- эксплуатационная служба" Новотаманского сельского поселения Темрюкского района</t>
  </si>
  <si>
    <t>Муниципальное казенное учреждение "Новотаманская централизованная бухгалтерия" Новотаманского сельского поселения Темрюкского района</t>
  </si>
  <si>
    <t>Муниципальное бюджетное учреждение культуры "Новотаманский культурно-социальный центр" Новотаманского сельского поселения Темрюкского района</t>
  </si>
  <si>
    <t>353546, Краснодарский край, Темрюкский район, пос. Таманский, ул. Ленина, 16</t>
  </si>
  <si>
    <t>353546, Краснодарский край, Темрюкский район, пос. Таманский, ул. Ленина, 14</t>
  </si>
  <si>
    <t>1052329075150                         25 ноября 2005г.</t>
  </si>
  <si>
    <t>1082352000752                             11 апреля 2008г.</t>
  </si>
  <si>
    <t>1082352000774                 16 апреля 2008г.</t>
  </si>
  <si>
    <t>1062352000237                         12 января 2006г.</t>
  </si>
  <si>
    <t xml:space="preserve">от 25.11.2005г. серия 23 № 002261124 </t>
  </si>
  <si>
    <t>от 11.04.2008г. серия 23 № 006937277</t>
  </si>
  <si>
    <t>16.04.2008г. серия 23 № 008170625</t>
  </si>
  <si>
    <t>от 12.01.2006г. серия 23 № 006344032</t>
  </si>
  <si>
    <t>размер уставного фонда(для муниципальных унитарных предприятий), рублей</t>
  </si>
  <si>
    <t xml:space="preserve"> "Сведения об учреждениях"</t>
  </si>
  <si>
    <t>Ноутбук НР 15</t>
  </si>
  <si>
    <t>распоряжение администрации №241-р от 17.11.2017 года (приобретен у поставщика ИП Полозков А.В. Инн23520850274,Накладная №669 от 13.11.2017)</t>
  </si>
  <si>
    <t>Сплит система OASIS 09 (27 кв.м.)</t>
  </si>
  <si>
    <t>Поставщик ИП Плигин А.А. инн 232303405396 накладная №222 от 10.09.2017 года</t>
  </si>
  <si>
    <t>Модульный блок контейнер</t>
  </si>
  <si>
    <t>Распоряжение администрации от 15.03.17 №45-р о включении в реестр,акт от 3 марта 2017 года о передаче из МОТР в собственность Новотамансого СП</t>
  </si>
  <si>
    <t>03.03.2017</t>
  </si>
  <si>
    <t>счетчик ЗФ НЕВА МТ 324 1.0 AR E4SC 5 (80) А (с поверкой) Арт: МТ 324 1.0 AR E4SC</t>
  </si>
  <si>
    <t xml:space="preserve">Ноутбук Acer Asprise ES1-732-P5QM </t>
  </si>
  <si>
    <t>МФУ Kyocera ECOSYS M2135dn(1102S03NL0)A4 3in1 35ppm</t>
  </si>
  <si>
    <t>Источник бесперебойного питания АРС ВЕ 700G-RS 700VA 8 евророзеток</t>
  </si>
  <si>
    <t>ИП Полозков А.В. Инн 235208502740 тн 796 от 11.12.2017</t>
  </si>
  <si>
    <t>ООО "Комус кубань" инн 2310068482 тн ОЕР/9416539 от 29.03.2017</t>
  </si>
  <si>
    <t>ИП Чижикова Т.А. инн 230107607787 тн 3972 от 30.01.2017</t>
  </si>
  <si>
    <t>Вектор ООО тн №20122016/03 от 20.12.2016 года</t>
  </si>
  <si>
    <t>1621 кв.м.</t>
  </si>
  <si>
    <t>1616 кв.м.</t>
  </si>
  <si>
    <t>1263 кв.м.</t>
  </si>
  <si>
    <t>962 кв.м.</t>
  </si>
  <si>
    <t>1615 кв.м.</t>
  </si>
  <si>
    <t>автоматика бесперебойной работы топочной</t>
  </si>
  <si>
    <t>Распоряжение главы Новотаманского сельского поселения Темрюкского района № 172-р от 01.09.2017г.</t>
  </si>
  <si>
    <t>МФУ Canon G2400 A4 Pixma (струйный принтер, сканер)</t>
  </si>
  <si>
    <t>Распоряжение главы Новотаманского сельского поселения Темрюкского района № 175-р от 01.09.2017г.</t>
  </si>
  <si>
    <t>Ноутбук Acer EX2519-C33F 15.6” Cel N3060/4G/500/HD/WF/BT/Cam/W10/black</t>
  </si>
  <si>
    <t>Распоряжение главы Новотаманского сельского поселения Темрюкского района № 173-р от 01.09.2017г.</t>
  </si>
  <si>
    <t>автоматическая пожарная сигнализация и система оповещения людей о пожаре</t>
  </si>
  <si>
    <t>Распоряжение главы Новотаманского сельского поселения Темрюкского района № 177-р от 01.09.2017г.</t>
  </si>
  <si>
    <t>Компьютер (моноблок Acer Aspire C 22-720. DQ B7CER. 002, 21.5 (1920*1080), 4 GB, 1000GB, Intel Pentium Quad-Core J3710, Intel HD Graphics, LAN, WIFI, Bluetooth, Win 10, клавиатура, мышь)</t>
  </si>
  <si>
    <t>Распоряжение главы Новотаманского сельского поселения Темрюкского района № 290-р от 26.12.2017г.</t>
  </si>
  <si>
    <t>котел отопительный навесной BOSH-35</t>
  </si>
  <si>
    <t>Распоряжение главы Новотаманского сельского поселения Темрюкского района № 176-р от 01.09.2017г.</t>
  </si>
  <si>
    <t>Распоряжение главы Новотаманского сельского поселения Темрюкского района № 253-р от 29.11.2017г.</t>
  </si>
  <si>
    <t>Пенал 52 Модерн</t>
  </si>
  <si>
    <t>Металоконструкция "Стационарный пандус" 1000 мм</t>
  </si>
  <si>
    <t>Распоряжение главы Новотаманского сельского поселения Темрюкского района № 265-р от 04.12.2017г.</t>
  </si>
  <si>
    <t>Стол письменный Фронда- 4</t>
  </si>
  <si>
    <t>Стул компьютерный "Чип Ультра"</t>
  </si>
  <si>
    <t>Тачка строительная</t>
  </si>
  <si>
    <t>Турник брусья Пресс 6 в 1 усиленный, черный</t>
  </si>
  <si>
    <t>Распоряжение главы Новотаманского сельского поселения Темрюкского района № 174-р от 01.09.2017г.</t>
  </si>
  <si>
    <t>Гиперэкстензия складная</t>
  </si>
  <si>
    <t>Скамья силовая с рычагами для ног и партой ALI</t>
  </si>
  <si>
    <t>Скамья 2 в 1 для пресса+ гиперэкстензия</t>
  </si>
  <si>
    <t>Манекен борцовский</t>
  </si>
  <si>
    <t xml:space="preserve">Канат </t>
  </si>
  <si>
    <t>Металоконструкция "Стационарный пандус" 2000 мм</t>
  </si>
  <si>
    <t>Ворота мини-футбол 2м*3м разборные</t>
  </si>
  <si>
    <t>Распоряжение главы Новотаманского сельского поселения Темрюкского района № 227-р от 03.11.2017г.</t>
  </si>
  <si>
    <t>Металоконструкция "Стационарный пандус" 1500 мм</t>
  </si>
  <si>
    <t>Книжная продукция (8 экз.)</t>
  </si>
  <si>
    <t>Распоряжение администрации Новотаманского сельского поселения Темрюкского района № 23-р от 10.02.2017г.</t>
  </si>
  <si>
    <t>Распоряжение администрации Новотаманского сельского поселения Темрюкского района № 284-р от 15.12.2017г.</t>
  </si>
  <si>
    <t>Книжная продукция (11 экз.)</t>
  </si>
  <si>
    <t>Книжная продукция (9 экз.)</t>
  </si>
  <si>
    <t>Книжная продукция п. Веселовка (10 экз.)</t>
  </si>
  <si>
    <t>балансовая</t>
  </si>
  <si>
    <t>остаточная</t>
  </si>
  <si>
    <t>Земля, недвижимое имущество учреждения</t>
  </si>
  <si>
    <t>доля 794/3175кв.м.</t>
  </si>
  <si>
    <t>Квартира (квартира для участкового)</t>
  </si>
  <si>
    <t>Гараж ( квартира для участкового)</t>
  </si>
  <si>
    <t>Хозяйственная постройка (квартира для участкового)</t>
  </si>
  <si>
    <t>Распоряжение главы Новотаманского СП от 09.01.2014 №7-р, МК 0118300010413000030 от 17.12.2013 г.,Распоряжение главы Новотаманского СП от 13.04.2018 №83-р</t>
  </si>
  <si>
    <t>Комплексная спортивная площадка п.Таманский ул Спортивная/Краснодарская (зем.участок пл.0,6 га</t>
  </si>
  <si>
    <t>п.Таманский ул Спортивная/Краснодарская</t>
  </si>
  <si>
    <t>0,6 га</t>
  </si>
  <si>
    <t>Итого по счету 108.55</t>
  </si>
  <si>
    <t>п. Артющенко (ул.Западная, Влсточная, Зеленая)</t>
  </si>
  <si>
    <t>МФУ лазерное  А4Samsung SL-M2070</t>
  </si>
  <si>
    <t>МФУ лазерное KYOSERA FS-1025MFP (принтер ,сканер)</t>
  </si>
  <si>
    <t>МФУ лазерное KYOSERA M2040dn дуплекс АПД (без кабеля usb)</t>
  </si>
  <si>
    <t>Распоряжение администрации Новотаманского СП от 06.04.2018 №76-р</t>
  </si>
  <si>
    <t>Распоряжение администрации Новотаманского СП от 16.05.2018 №110-р</t>
  </si>
  <si>
    <t>Сплит система StarWind ТАС-12СНSА</t>
  </si>
  <si>
    <t>Автотранспортное средство LADA VESTA SW CROSS VIN ХТАGFK330JY197421</t>
  </si>
  <si>
    <t>ТН 248 от 23.04.18 ИП Ружейник Е.В.,Расоряжение Администрации Новотаманского СП от 04.05.2018 №105-р</t>
  </si>
  <si>
    <t>тн №ООА0000500 от 25.05.2018 ООО "ТемпАвтоКубань", распоряжение Администрации Новотаманского СП о постановке на баланс ОС от 04.06.18 №131-р</t>
  </si>
  <si>
    <t>Автодороги в пос. Прогресс</t>
  </si>
  <si>
    <t>Автодороги в пос. Таманский</t>
  </si>
  <si>
    <t>Автодороги в пос. Артющенко</t>
  </si>
  <si>
    <t>Автодороги в пос. Веселовка</t>
  </si>
  <si>
    <t>Итого по автодорогам п.Прогресс</t>
  </si>
  <si>
    <t>Итого по автодорогам п.Таманский</t>
  </si>
  <si>
    <t>Итого по автодорогам п.Веселовка</t>
  </si>
  <si>
    <t xml:space="preserve">Итого по автодорогам </t>
  </si>
  <si>
    <t>Всего по счету 101.30</t>
  </si>
  <si>
    <t>Горка Г-2 макси в пос.Артющенко</t>
  </si>
  <si>
    <t>Балансир Стандарт в пос.Артющенко</t>
  </si>
  <si>
    <t>Горка Стандарт в пос.Артющенко</t>
  </si>
  <si>
    <t>Качели Одинарные в пос. Артющенко</t>
  </si>
  <si>
    <t>Песочница Алладин в пос.Артющенко</t>
  </si>
  <si>
    <t>Карусель шестиместная в пос.Артющенко</t>
  </si>
  <si>
    <t>Щит в баскетбольным мячом в пос.Артющенко</t>
  </si>
  <si>
    <t>Брусья классические в пос.Артющенко</t>
  </si>
  <si>
    <t>Скамья для пресса пос.Артющенко</t>
  </si>
  <si>
    <t>Шведская стенка с перекладинами в пос. Артющенко</t>
  </si>
  <si>
    <t>Турник Семейный в пос.Артющенко</t>
  </si>
  <si>
    <t>Песочный городок Пьеро-2 в пос. Артющенко</t>
  </si>
  <si>
    <t>20.12.2018</t>
  </si>
  <si>
    <t>Постановление администрации Новотаанского СП от 25.12.2018 № 317, ИП Антонов Д.Ю. МК №87 от 14.11.2018</t>
  </si>
  <si>
    <t>Газораспред сеть в границах улиц Шоссейной,Центральной, Скифской,Виноградной  в пос. Веселовка</t>
  </si>
  <si>
    <t xml:space="preserve"> границы улиц Шоссейной,Центральной, Скифской,Виноградной  в пос. Веселовка</t>
  </si>
  <si>
    <t>счет 101.12  Нежилые помещения (здания и сооружения) – недвижимое имущество учреждения</t>
  </si>
  <si>
    <t xml:space="preserve"> Компьютер в комплекте  (Монитор Filips 193V5LSB2+Систем.блок Intel Celeron)</t>
  </si>
  <si>
    <t>Распоряжение администрации Новотаманского СП №306 от 30.11.2018 года, т/н Полозков А.В. Договор 1214 от 26.11.2018</t>
  </si>
  <si>
    <t>тревожная кнопка</t>
  </si>
  <si>
    <t>Распоряжение администрации Новотаманского сельского поселения Темрюкского района № 74-р от 03.04.2018г.</t>
  </si>
  <si>
    <t>проектор портативный ThundeaL T23K 2400 люмен 1280*720 HD, HDMI, VGA, USB</t>
  </si>
  <si>
    <t>Распоряжение администрации Новотаманского сельского поселения Темрюкского района № 338-р от 26.12.2018г.</t>
  </si>
  <si>
    <t>электрическая станция WERT G 8000 D</t>
  </si>
  <si>
    <t>Моноблок Acer Aspire Z 1650 18.5" Н</t>
  </si>
  <si>
    <t>автоматическая пожарная сигнализация и система оповещения людей о пожаре (холл)</t>
  </si>
  <si>
    <t>Распоряжение администрации Новотаманского сельского поселения Темрюкского района № 73-р от 03.04.2018г.</t>
  </si>
  <si>
    <t>Компьютер (моноблок Asus V222GAK-BA076T 21.5'' FHD Pen J5005/4Gb/500Gb/HD/WiFi/Сam/W10/KB+m/black 90PT0211-M01380</t>
  </si>
  <si>
    <t>МФУ А4 Epson L222, 7/3, 5стр/мин, USB, 5760*1440dpi, C11CE56403</t>
  </si>
  <si>
    <t>Дом культуры  п. Прогресс</t>
  </si>
  <si>
    <t>4(субсидии на выполнение гос. задания)</t>
  </si>
  <si>
    <t>сейф бухгалтерский Меткон, МБ-19К</t>
  </si>
  <si>
    <t>счет 101.28. "Прочие основные средства- особо ценное движимое имущество учреждения"</t>
  </si>
  <si>
    <t>итого: 4.101.28</t>
  </si>
  <si>
    <t>Итого: 4.101.28.</t>
  </si>
  <si>
    <t>Итого: 4.101.28</t>
  </si>
  <si>
    <t>Всего:4.101.28</t>
  </si>
  <si>
    <t>Итого:2.101.28</t>
  </si>
  <si>
    <t>Всего:2.101.28</t>
  </si>
  <si>
    <t>Всего: сч.101.28</t>
  </si>
  <si>
    <t>счет 101.38 "Прочие основные средства- иное движимое имущество"</t>
  </si>
  <si>
    <t>Книжная продукция п. Прогресс от 20.03.2018 (3 ед.)</t>
  </si>
  <si>
    <t>Распоряжение администрации Новотаманского сельского поселения Темрюкского района № 57-р от 20.03.2018г.</t>
  </si>
  <si>
    <t>Книжная продукция п. Прогресс от 13.11.2018 (3 ед.)</t>
  </si>
  <si>
    <t>Распоряжение администрации Новотаманского сельского поселения Темрюкского района № 280-р от 13.11.2018г.</t>
  </si>
  <si>
    <t>Итого:4.101.38</t>
  </si>
  <si>
    <t>Книжная продукция п. Таманский от 20.03.2018 (5 ед.)</t>
  </si>
  <si>
    <t>Книжная продукция п. Таманский от 13.11.2018 (60 ед.)</t>
  </si>
  <si>
    <t>Итого: 4.101.38</t>
  </si>
  <si>
    <t>Книжная продукция п. Веселовка от 20.03.2018 (4 ед.)</t>
  </si>
  <si>
    <t>Книжная продукция п. Веселовка от 13.11.2018 (56 ед.)</t>
  </si>
  <si>
    <t>Итого: сч. 4.101.38</t>
  </si>
  <si>
    <t>Акт приема передачи от 20.10.2006 "СК-Регион"</t>
  </si>
  <si>
    <t>МК №8 от 05.11.2008 ООО СК-Регион</t>
  </si>
  <si>
    <t>Акт о приемке выполненых работ 01/05 от 21.03.2008 г ООО Брандмейстер, распоряжение администрации Новотаманского сельского поселения Темрюкского района от 07.12.2016 № 527,№335-р от 25.12.2018 о дооборудовании автоматической пожарной сигнализации</t>
  </si>
  <si>
    <t>Постановление администрации Новотаманского СП №327 от 28.12.2018 года о включении в состав муниципальной собственности</t>
  </si>
  <si>
    <t>ИТОГО</t>
  </si>
  <si>
    <t>Протяженность 4516,0 м, площадь полосы отвода земли 3,61 га</t>
  </si>
  <si>
    <t>среднесписочная численность работников(для муниципальных учреждений и муниципальных унитарных предприятий) (чел)</t>
  </si>
  <si>
    <t>моноблок LENOVO S200z 19,5 Intel Pentium J3710 4 гб, 500 гб Intel HD Graphics 40</t>
  </si>
  <si>
    <t>Компьютер  в комплекте (Системный блок IRU Office 110MT INTEL Celeron J3355 2 ГГ</t>
  </si>
  <si>
    <t>Распоряжение от 07.03.2019 №41-р, товарная накладная №0358767 от 07.03.19 СИТИЛИНК ООО</t>
  </si>
  <si>
    <t>Сплит система Oasis OT-09</t>
  </si>
  <si>
    <t>Кресло МЕТТА LK-14CH, кожа, хром черное</t>
  </si>
  <si>
    <t>Шкаф картотечный AFC-03,1020*467*630, 3 ящика</t>
  </si>
  <si>
    <t>Книжная продукция п. Прогресс от 27.02.2019 (18 ед.)</t>
  </si>
  <si>
    <t>Книжная продукция п. Таманский от 27.02.2019 (35 ед.)</t>
  </si>
  <si>
    <t>Красная книга Краснодарского края</t>
  </si>
  <si>
    <t>Джип на пружине пос. Веселовка ул.Гвардейская</t>
  </si>
  <si>
    <t xml:space="preserve">Качели одноместные (пос.Веселовка ул.Гвардейская) </t>
  </si>
  <si>
    <t xml:space="preserve">Качель 2-х местная </t>
  </si>
  <si>
    <t>Договор №83 от 10.04.2000, свидетельство о государственной регистрации права серия 23-АА №686497 от 19.09.2002 в оперативное управление, 16.10.2006 по распоряжению главы МО Темрюкский район №1122 от 16.10.2006 передача имущества безвозмездно, распоряжение 145-р 30.12.08 об увеличении балансовой стоимости-830504,00. Распоряжение №286-р от 25.11.14 об изъятии и снятии с баланса Администрации и передачав МКУ ПЭС Новотаманского СП, акт приема передачи от 1.01.15 из Администрации Новот.СП в МКУ ПЭС,№266-р от 23.12.2019 года "О передаче капитальных вложений в объект ОС "</t>
  </si>
  <si>
    <t>тн 261 от 03.07.2018 ИП Ружейник Е.В., распоряжение Администрации Новотамаснкого СП от 13.07.18 №168-р, Модернизация по распоряжению администрации Новотаманского СП  112-р от 12.07.2019 года</t>
  </si>
  <si>
    <t>Охранная сигнализация</t>
  </si>
  <si>
    <t>Распоряжение администрации Новотаманского СП №270-р от 23.12.2019,ООО "Феникс"Договор от 02.12.2019 № 111/19-м</t>
  </si>
  <si>
    <t>Охранное видеонаблюдение</t>
  </si>
  <si>
    <t>Распоряжение администрации Новотаманского СП №112-р от 12.07.2019</t>
  </si>
  <si>
    <t>Сплит система Oasis OT-10</t>
  </si>
  <si>
    <t>Электростанция (генератор) ЭТАЛОН SPG 3800</t>
  </si>
  <si>
    <t>Распоряжение администрации Новотаманского СП №259-р от 17.12.2019,  РОСХИМТРЕЙД ООО по договору пожертвования от 07.11.2019 № бн</t>
  </si>
  <si>
    <t>Распоряжение администрации Новотаманского СП №47-р от 12.03.2019 г,Вектор ООО тн №1713 от 27.02.2019 г</t>
  </si>
  <si>
    <t>Распоряжение администрации Новотаманского СП №81-р от 21.05.2019 года,ИП Чуева Лейла Маметовна ТН №664 от 15.05.20198 г</t>
  </si>
  <si>
    <t>МФУ лазерный KYOCERA Ecosys M5526cdn-A4.  цветной, лазерный белый</t>
  </si>
  <si>
    <t>СИТИЛИНК ООО ТН№G0363976 от 05.12.19, распоряжение администрации Новотаманского СП от 05.12.19 №237-р</t>
  </si>
  <si>
    <t>Балансир одинарный в пос. Таманский (Спортивная/Пролетарская)</t>
  </si>
  <si>
    <t>ДИК Юпитер,воркаут,балансир,качель,карусель,песочница,урна,лавка в пос.Веселовка</t>
  </si>
  <si>
    <t>ДИК Юпитер,воркаут,балансир,качель,карусель,песочница,урна,лавка в пос.Прогресс</t>
  </si>
  <si>
    <t>Игровой комплекс "Нептун" в пос.Таманский ул.Спортивная/Пролетарская</t>
  </si>
  <si>
    <t xml:space="preserve">Карусель шестиместная в пос. Таманский (ул Спортивная/Пролетарская) </t>
  </si>
  <si>
    <t>Качалка на пружине  "Мотоцикл" в пос. Веселовка</t>
  </si>
  <si>
    <t>Качалка на пружине  "Мотоцикл" в пос. Прогресс</t>
  </si>
  <si>
    <t>Качалка на пружине "Дельфин" в пос. Прогресс</t>
  </si>
  <si>
    <t>Качалка на пружине "Дельфин" в пос.Веселовка</t>
  </si>
  <si>
    <t>Качалка на пружине "Лошадка" в пос. Прогресс</t>
  </si>
  <si>
    <t>Качалка на пружине "Лошадка" в пос.Веселовка</t>
  </si>
  <si>
    <t>Качалка на пружине "Лошадка" в пос.Таманский ул.Спортивная/ Пролетарская</t>
  </si>
  <si>
    <t>Качалка на пружине "Мотоцикл" в пос.Таманский ул.Спортивная/ Пролетарская</t>
  </si>
  <si>
    <t>Лавка в пос. Таманский ул.Спортивная/ Пролетарская)_1</t>
  </si>
  <si>
    <t>Лавка в пос. Таманский ул.Спортивная/ Пролетарская)_2</t>
  </si>
  <si>
    <t>Лавка в пос. Таманский ул.Спортивная/ Пролетарская)_3</t>
  </si>
  <si>
    <t>Лавка в пос. Таманский ул.Спортивная/ Пролетарская)_4</t>
  </si>
  <si>
    <t>Остановочный павильон в пос. Таманский ул.Ленина</t>
  </si>
  <si>
    <t>Остановочный павильон на ул.Сосновая пос.Таманский</t>
  </si>
  <si>
    <t>Песочница в пос. Таманский (ул.Спортивная/Пролетарская)</t>
  </si>
  <si>
    <t>Уличное освещение пос.Артющенко ул.Западная</t>
  </si>
  <si>
    <t>Урна для ТБО на детской площадке пос.Таманский (ул.Сосновая)_1</t>
  </si>
  <si>
    <t>Урна для ТБО на детской площадке пос.Таманский (ул.Сосновая)_2</t>
  </si>
  <si>
    <t>Урна для ТБО на детской площадке пос.Таманский (ул.Спортивная/Пролетарская)_1</t>
  </si>
  <si>
    <t>Урна для ТБО на детской площадке пос.Таманский (ул.Спортивная/Пролетарская)_2</t>
  </si>
  <si>
    <t>Урна для ТБО на детской площадке пос.Таманский (ул.Спортивная/Пролетарская)_3</t>
  </si>
  <si>
    <t>Урна для ТБО на детской площадке пос.Таманский (ул.Спортивная/Пролетарская)_4</t>
  </si>
  <si>
    <t>Распоряжение администрации Новотаманского сельского поселения от 30.08.2019 года №148-р</t>
  </si>
  <si>
    <t>Распоряжение администрации Новотаманского сельского поселения от 30.10.2019 года №199-р</t>
  </si>
  <si>
    <t>Распоряжение администрации Новотаманского сельского поселения от 12.08.2019 №136-р</t>
  </si>
  <si>
    <t>Распоряжение администрации Новотаманского сельского поселения от 12.12.2019 года №252-р</t>
  </si>
  <si>
    <t>Комп.в сборе(сис.блок IRU Office110МТ ЖК-мон.Samsung SuncMaster B1930N,широкофор</t>
  </si>
  <si>
    <t>Принтер Canon PIXMA TS304</t>
  </si>
  <si>
    <t>МФУ (многофункциональное устройство) Ricoh</t>
  </si>
  <si>
    <t>Моноблок LENOVO IdeaCentre 520-24-ARR.23.8.AMD Ruzen  2200GE.4ГБ,1000ГБ закупки</t>
  </si>
  <si>
    <t>Моноблок LENOVO IdeaCentre 520-24-ARR.23.8.AMD Ruzen  2200GE.4ГБ,1000ГБ имущ.отд</t>
  </si>
  <si>
    <t>Моноблок LENOVO IdeaCentre 520-24-ARR.23.8.AMD Ruzen  2200GE.4ГБ,1000ГБ юр.отдел</t>
  </si>
  <si>
    <t>Распоряжение администрации Новотаманского СП  от 01.03.19 №36-р, акт ОАОО-00003 от 01.03.19</t>
  </si>
  <si>
    <t>Распоряжение администрации Новотаманского СП  №36-р от 01.03.2019</t>
  </si>
  <si>
    <t>Распоряжение администрации Новотаманского СП  №162 от 20.09.2019</t>
  </si>
  <si>
    <t>Распоряжение администрации Новотаманского СП№ 162 от 20.09.2019</t>
  </si>
  <si>
    <t>Распоряжение администрации Новотаманского СП №169 от 25.09.2019 года</t>
  </si>
  <si>
    <t>Компьютер LENOVO V530-15ARR. AMD Ryzen 5 2400G.+Монитор BenQ (в кассу)</t>
  </si>
  <si>
    <t>Распоряжение администрации Новотаманского СП от 25.09.2019 года №169-р</t>
  </si>
  <si>
    <t>Метал. мебель  AIKO SL-150/ЗТ шкаф для бумаг 3 отделения 460*340*1490</t>
  </si>
  <si>
    <t xml:space="preserve">Метал.мебель Р-ШАМ11 шкаф для бумаг 850*500*1860 </t>
  </si>
  <si>
    <t>Распоряжение администрации Новотаманского СП №269-р от 23.12.2019</t>
  </si>
  <si>
    <t>Распоряжение администрации Новотаманского СП №269-р от 23.12.2020</t>
  </si>
  <si>
    <t>11829+/-76 кв.м</t>
  </si>
  <si>
    <t>Арочный металлодетектор                          "Феникс-06"</t>
  </si>
  <si>
    <t>Распоряжение администрации Новотаманского сельского поселения Темрюкского района № 124-р от 30.07.2019г.</t>
  </si>
  <si>
    <t>Ноутбук Lenovo V130-15IKB 15/6''FHD Pen 4417U/4Gb/500Gb/Intel HD 610/DVD-RW/WiFi</t>
  </si>
  <si>
    <t>Распоряжение администрации Новотаманского сельского поселения Темрюкского района № 260-р от 17.12.2019г.</t>
  </si>
  <si>
    <t xml:space="preserve">Behringer MPA40BT-PRO Акустическая система, переносная, аккумулятор, ручка </t>
  </si>
  <si>
    <t>Распоряжение администрации Новотаманского сельского поселения Темрюкского района № 275-р от 24.12.2019г.</t>
  </si>
  <si>
    <t>Теннисный стол WIPS для помещений, складной, усиленное игровое поле Royal, на роликах (СТ-ПРУ)</t>
  </si>
  <si>
    <t>Распоряжение администрации Новотаманского сельского поселения Темрюкского района № 163-р от 20.09.2019г.</t>
  </si>
  <si>
    <t>Распоряжение администрации Новотаманского сельского поселения Темрюкского района № 32-р от 27.02.2019г.</t>
  </si>
  <si>
    <t>Распоряжение администрации Новотаманского сельского поселения Темрюкского района № 54-р от 28.03.2019г.</t>
  </si>
  <si>
    <t>Книжная продукция п. Прогресс от 31.12.2019 (2 ед.)</t>
  </si>
  <si>
    <t>Распоряжение администрации Новотаманского сельского поселения Темрюкского района № 289-р от 31.12.2019г.</t>
  </si>
  <si>
    <t>Книжная продукция п. Прогресс от 31.12.2018 (4 ед.)</t>
  </si>
  <si>
    <t>Книжная продукция п. Прогресс от 31.12.2019 (7 ед.)</t>
  </si>
  <si>
    <t>Книжная продукция п. Таманский от 31.12.2019 (2 ед.)</t>
  </si>
  <si>
    <t>Книжная продукция п. Таманский от 31.12.2018 (4 ед.)</t>
  </si>
  <si>
    <t>Книжная продукция п. Таманский от 31.12.2019 (9 ед.)</t>
  </si>
  <si>
    <t>Книжная продукция п. Веселовка от 27.02.2019 (25 ед.)</t>
  </si>
  <si>
    <t>Книжная продукция п. Веселовка от 31.12.2019 (2 ед.)</t>
  </si>
  <si>
    <t>Книжная продукция п. Веселовка от 31.12.2018 (4 ед.)</t>
  </si>
  <si>
    <t>Книжная продукция п. Веселовка от 31.12.2019 (9 ед.)</t>
  </si>
  <si>
    <t>распоряжение главы МО Темрюкский район от 16.10.2006 №1121 О передаче МУП ЖКХ Бугаз, в том числе имущество МУП ЖКХ Бугаз,распоряжение №16-р от 20.03.07 о передаче из ЖКХ Бугаз в Администрацию Новотаманского СП,Распоряжение 137-р от 08.12.08 об увеличении ,Распоряжение администрации Новотаманского СП "О модернизации уличного освещения" от 12.12.2019 №250-р</t>
  </si>
  <si>
    <t>30.08.2019 года</t>
  </si>
  <si>
    <t>30.10.2019 года</t>
  </si>
  <si>
    <t>12.08.2019 года</t>
  </si>
  <si>
    <t>12.12.2019 года</t>
  </si>
  <si>
    <t>3,5 га</t>
  </si>
  <si>
    <t>2,4 га</t>
  </si>
  <si>
    <t>23:30:0000000:383 свидетельство от 20.12.2012 23-АЛ №244745, рег.запись 23-23-44/109/2012-469, кадастровый паспорт 2343/12/12-742456 от 29.10.2012</t>
  </si>
  <si>
    <t>________________</t>
  </si>
  <si>
    <t>0,24 км</t>
  </si>
  <si>
    <t>Распоряжение главы МО Темрюкский район №1157 от 20.10.2006 г,акт приема передачи от 20.10.2006 г., распоряжение   администрации Новотаманского сельского поселения №12-р от 15.01.2020 года об изменение протяженности</t>
  </si>
  <si>
    <t>Распоряжение Новотаманского СП Темрюкского района от 14.07.2009 года №81-р</t>
  </si>
  <si>
    <t>На осовании письма В-140/01-6269/11-24 от 27.06.2011 г. передано из МОТР в собственность Новотаманского СП</t>
  </si>
  <si>
    <t>Договор 11/204 от 23.03.2011 Рос-элком</t>
  </si>
  <si>
    <t>Компьютер в компл.(Процессор AMD Athlon(tm) IIX2 250 (монитор 17 TFT LG - 1730)</t>
  </si>
  <si>
    <t>Компьютер в комплекте (процессор Intel(R) Core TMi5-4430 CPU @3.00GHz)</t>
  </si>
  <si>
    <t>Компьютер  в комплекте (Intel (R) Pentium(R) CPU G2130.+монитор)</t>
  </si>
  <si>
    <t>Распоряжение 1122-р от 16.10.2006 года о передаче имущества из МОТР в Новотаманское СП,Распоряжение администрации от 20.09.18 №235-р о комплектации ОС</t>
  </si>
  <si>
    <t>5,18 га</t>
  </si>
  <si>
    <t>305+/-3,50 кв.м</t>
  </si>
  <si>
    <t>37380 кв.м</t>
  </si>
  <si>
    <t>8491 кв.м</t>
  </si>
  <si>
    <t>25.06.2020</t>
  </si>
  <si>
    <t xml:space="preserve">акт №9 от 08.12.2011 года ОАО ИТРКК", распоряжение №120-р от 25.06.2020 года Новотаманского СП,решения LII сесиии II созыва Совета Новотаманского сельского поселения Темрюкского района №253 от 05 апреля 2013 года «Об утверждении генерального плана Новотаманского сельского поселения Темрюкского района Краснодарского края» </t>
  </si>
  <si>
    <t>Муниципальный контракт 17 от 11.10.2012 ООО "Модуль-Электро АВР №1 от 5.12.2012г.НМУ Горсвет договор 10 от 26.06.2013 г</t>
  </si>
  <si>
    <t>824 м</t>
  </si>
  <si>
    <t>компьютер АСЕR Veriton ES2730G, Intel Core i5 8400,DDR4 8ГБ (SSD),Intel UHD Graf</t>
  </si>
  <si>
    <t>СИТИЛИНК ООО ТН№G0896445 от 31.03.2020, распоряжение администрации Новотаманского СП от 06.04.2020 №58-р</t>
  </si>
  <si>
    <t xml:space="preserve">Сплит системы Scarlett SC-AC0713X/AС0713Y_1 </t>
  </si>
  <si>
    <t xml:space="preserve">Сплит системы Scarlett SC-AC0913X/AС0913Y </t>
  </si>
  <si>
    <t>Распоряжение администрации Новотаманского СП №113-р от 15.06.2020,  т/н 2 от11.06.2020 дог. 02.04-17/68от 09.06.2020 без НДС</t>
  </si>
  <si>
    <t>Автомобиль Nissan Almera легковой</t>
  </si>
  <si>
    <t>распоряжение Администрации Новотаманского СП о постановке на баланс ОС от 21.01.2020  №15-Р</t>
  </si>
  <si>
    <t>МФУ (принтер, копир, сканер) Brother OCP-7057(USB 2.0 2400*600 dpi 10000)</t>
  </si>
  <si>
    <t>МФУ (монохромный ,лазерный принтер,копир,планшетный сканер)Canon i-SENSYS MF2013</t>
  </si>
  <si>
    <t>Пожарный гидрант 1 м (ул.Краснодарская в пос. Таманский)</t>
  </si>
  <si>
    <t xml:space="preserve">МФУ Xerox B205 «3 в 1»,А4,30 стр. в минуту, 30000 стр. в месяц </t>
  </si>
  <si>
    <t>гидрант h=1,5 м с подставкой ППС-200_1</t>
  </si>
  <si>
    <t>гидрант h=1,5 м с подставкой ППС-200_2</t>
  </si>
  <si>
    <t>гидрант h=1,5 м с подставкой ППС-200_3</t>
  </si>
  <si>
    <t>гидрант h=1,5 м с подставкой ППС-200_4</t>
  </si>
  <si>
    <t>Распоряжение №123-р от 25.06.2020 о постановке в казну</t>
  </si>
  <si>
    <t>Спортивный комплекс с лавкой для пресса и двумя турниками</t>
  </si>
  <si>
    <t>Спортивный комплекс с лестницей, двумя турниками с брусьями</t>
  </si>
  <si>
    <t>Распоряжение №122-р от 25.06.2020 о постановке в казну</t>
  </si>
  <si>
    <t>Распоряжение главы МО Темрюкский район №1157 от 20.10.2006 г,акт приема передачи от 20.10.2006 г., распоряжение №175-р от 21.10.2020 "Об увеличении стоимости в связи с реконструкцией"</t>
  </si>
  <si>
    <t>МФУ А4 BrotherDCR-L2540DNR, 30 стр./мин,32 Мb. USB,дуплекс,автодатчик, сеть</t>
  </si>
  <si>
    <t>Распоряжение администрации Новотаманского СП "О внесении изменений в реестр муниципальной собственности и закреплении на праве опретивного управления в МКУ ЦБ"173-р от 15.10.2020 года</t>
  </si>
  <si>
    <t>МФУ-А4 Canon ISensys MF643Cdw 21стр/мин, USB сеть WiFi сенсорный ЖН экран 1Gb</t>
  </si>
  <si>
    <t>Распоряжение администрации Новотаманского СП №238-р от 25.12.2020,  т/н745 от 24.12.2020 ООО Омега</t>
  </si>
  <si>
    <t>водонагреватель  Ariston ABS PRO1 R INOX ABS SLIM 30V</t>
  </si>
  <si>
    <t>Распоряжение администрации Новотаманского СП №234-р от 25.12.2020,  т/н7983 от 23.12.2020ИП Верхотуров Александр Юрьевич</t>
  </si>
  <si>
    <t>Компьютер в комплекте (сист.блок Intel Core I3 10100/LGA+монитор АОС Value Line)</t>
  </si>
  <si>
    <t>Распоряжение администрации Новотаманского СП №234-р от 25.12.2020,  т/н808 от 22.12.2020 ИП Полозков Анатолий Васильевич</t>
  </si>
  <si>
    <t xml:space="preserve">Бактерицидный рециркулятор plon модель 1.0 </t>
  </si>
  <si>
    <t>Распоряжение администрации Новотаманского СП №221-р от 21.12.2020,  т/н43/2020 от11.12.2020 ТЭДЭМ ООО</t>
  </si>
  <si>
    <t>Шкаф архивный 2-х дверный Практик АМ-1891,915*458*1830</t>
  </si>
  <si>
    <t>Распоряжение администрации Новотаманского СП №221-р от 21.12.2020 года,МОСКАНЦ ООО от 16.12.2020 тн 02/R266</t>
  </si>
  <si>
    <t xml:space="preserve">ноутбук ASUS X509JB 15.6  </t>
  </si>
  <si>
    <t>Принтер А3+Epson L1300.15/5.5 стр/мин. USB 5760*1440 dpi C11CD81402</t>
  </si>
  <si>
    <t>Распоряжение администрации Новотаманского СП №161-р от 23.09.2020,  т/н363 от 08.09.2020 ООО Омега</t>
  </si>
  <si>
    <t>Распоряжение администрации Новотаманского СП №201-р от 30.11.2020, ИП Ружейник Елена Владимировна тнУТ-772 от 25.11.2020</t>
  </si>
  <si>
    <t>Проектор мультимедийный ASER X 118HP DLP/3D/800*600/4000Lm/4 с кабелем HDMI 4.5м</t>
  </si>
  <si>
    <t>Распоряжение администрации Новотаманского СП №135-р от 20.07.2020 года</t>
  </si>
  <si>
    <t>Распоряжение администрации Новотаманского СП №223-р от 21.12.2020 года</t>
  </si>
  <si>
    <t>Акустическая система 115Д</t>
  </si>
  <si>
    <t>акт ввода в эксплуатацию от 27.12.2006 № 11</t>
  </si>
  <si>
    <t>акт ввода в эксплуатацию от 27.12.2006 № 12</t>
  </si>
  <si>
    <t>акт ввода в эксплуатацию от 27.12.2006 № 9</t>
  </si>
  <si>
    <t>акт ввода в эксплуатацию от 27.12.2006 № 10</t>
  </si>
  <si>
    <t>акт ввода в эксплуатацию от 23.12.2006 № 5</t>
  </si>
  <si>
    <t>Фотоаппарат Nikon CoolPix B500 красный</t>
  </si>
  <si>
    <t>Распоряжение администрации Новотаманского сельского поселения Темрюкского района № 152-р от 26.08.2020г.</t>
  </si>
  <si>
    <t>система видеонаблюдения ДК Прогресс</t>
  </si>
  <si>
    <t>Распоряжение администрации Новотаманского сельского поселения Темрюкского района № 182-р от 27.10.2020г.</t>
  </si>
  <si>
    <t>оверлок Comfort 110</t>
  </si>
  <si>
    <t>Распоряжение администрации Новотаманского сельского поселения Темрюкского района № 232-р от 25.12.2020г.</t>
  </si>
  <si>
    <t>стиральная машина LG F1096MDS0, белая, 5,5 кг</t>
  </si>
  <si>
    <t>телевизор LED TCL 43” 43P717 стальной/Ultra HD/60Hz/DVB-T/DVB-T2/DVB-S/DVB-S2/US</t>
  </si>
  <si>
    <t>сплит-система «making Oasis everywhere» OT-7N</t>
  </si>
  <si>
    <t>МФУ А4 Canon Pixma G2411, ЖК-экран</t>
  </si>
  <si>
    <t>МФУ А4 Brother DCP-L2540DNR, 30стр/мин, 32Mb, USB, дуплекс, автоподатчик, сеть</t>
  </si>
  <si>
    <t>Моноблок Acer AS C22-820 21.5” FHD Pen J5040/4Gb/256Gb SSD/Intel HD 605/WiFi/BT/cam/W10H/Kb+m/silver DQ.BDZER.007</t>
  </si>
  <si>
    <t>световой прибор BS LIGHTING Led Combined Dream 002 светодиодный эффект</t>
  </si>
  <si>
    <t>система видеонаблюдения ДК Веселовка</t>
  </si>
  <si>
    <t>Распоряжение администрации муниципального образования Темрюкский район № 191-р от 20.03.2014г. Акт приема-передачи имущества от 20.03.2014 года. Распоряжение администрации Новотаманского сельского поселения Темрюкского района № 54-р от 25.03.2014г.</t>
  </si>
  <si>
    <t>система видеонаблюдения ДК Таманский</t>
  </si>
  <si>
    <t>Распоряжение администрации Новотаманского сельского поселения Темрюкского района № 183-р от 27.10.2020г.</t>
  </si>
  <si>
    <t>Футбольные ворота</t>
  </si>
  <si>
    <t>Распоряжение администрации Новотаманского сельского поселения Темрюкского района № 192-р от 20.11.2020г.</t>
  </si>
  <si>
    <t>Библиотечный фонд п. Веселовка (13-1=12 ед.)</t>
  </si>
  <si>
    <t>Библиотечный фонд п. Веселовка (6078-30= 6048 ед.)</t>
  </si>
  <si>
    <t>Библиотечный фонд п. Веселовка (131-7=124 ед.)</t>
  </si>
  <si>
    <t>Библиотечный фонд п. Веселовка (188-6=182 ед.)</t>
  </si>
  <si>
    <t xml:space="preserve">Книжная продукция (5 экз.) </t>
  </si>
  <si>
    <t>Книжная продукция п. Прогресс от 27.04.2020 (17 ед.)</t>
  </si>
  <si>
    <t>Распоряжение администрации Новотаманского сельского поселения Темрюкского района № 75-р от 22.04.2020г.</t>
  </si>
  <si>
    <t>Книжная продукция п. Таманский от 27.04.2020 (36 ед.)</t>
  </si>
  <si>
    <t>Библиотечный фонд п. Веселовка (64-50-2=12 ед.)</t>
  </si>
  <si>
    <t>Библиотечный фонд п. Веселовка (39-1=38 ед.)</t>
  </si>
  <si>
    <t>Книжная продукция п. Веселовка  (32-2=30 ед.)</t>
  </si>
  <si>
    <t>Книжная продукция (7 экз.)</t>
  </si>
  <si>
    <t>Книжная продукция п. Веселовка от 27.04.2020 (22 ед.)</t>
  </si>
  <si>
    <t>11406+/-37 кв.м.</t>
  </si>
  <si>
    <t>Полусфера бетонная (500*300) индивидуальный проект-21 шт.</t>
  </si>
  <si>
    <t>Распоряжение администрации Новотаманского сельского поселения от 20.08.2020 года №149-р</t>
  </si>
  <si>
    <t>Распоряжение администрации Новотаманского сельского поселения от 25.09.2020 года №165-р</t>
  </si>
  <si>
    <t>Полусфера бетонная (500*300) индивидуальный проект в кол-ве 8 шт.</t>
  </si>
  <si>
    <t>Распоряжение администрации Новотаманского сельского поселения от 19.11.2020 года №189-р</t>
  </si>
  <si>
    <t>Наружное освещение прожекторами " Территория памятника Алеша"</t>
  </si>
  <si>
    <t>Распоряжение администрации Новотаманского сельского поселения от 20.11.2020 года №198-р</t>
  </si>
  <si>
    <t>Карусель 6-местная (пос. Таманский, ул.Ленина/Маяковского)</t>
  </si>
  <si>
    <t>Распоряжение администрации Новотаманского сельского поселения от 20.11.2020 года №194-р</t>
  </si>
  <si>
    <t>Карусель 6-местная (пос. Прогресс, ул.Лиманная/Таманская)</t>
  </si>
  <si>
    <t>Горка  средняя (пос. Таманский ул. Ленина/Маяковского)</t>
  </si>
  <si>
    <t>Горка  средняя (пос. Прогресс ул. Лиманная/Таманская)</t>
  </si>
  <si>
    <t>Качели двойные (пос. Таманский ул. Ленина/Маяковского)</t>
  </si>
  <si>
    <t>Качели двойные (пос. Прогресс ул. Лиманная/Таманская)</t>
  </si>
  <si>
    <t>Качалка-балансир (пос. Таманский ул. Ленина/Маяковского)</t>
  </si>
  <si>
    <t>Качелка-балансир (пос. Прогресс ул. Лиманная/Таманская)</t>
  </si>
  <si>
    <t>Песочница (пос. Таманский ул. Ленина/Маяковского)</t>
  </si>
  <si>
    <t>Песочница (пос. Прогресс ул. Лиманная/Таманская)</t>
  </si>
  <si>
    <t>Шведская стенка (пос. Таманский ул. Ленина/Маяковского)</t>
  </si>
  <si>
    <t>Шведская стенка (пос. Прогресс ул. Лиманная/Таманская)</t>
  </si>
  <si>
    <t>Лавка уличная (пос. Таманский ул. Ленина/Маяковского)</t>
  </si>
  <si>
    <t>Лавка уличная (пос. Прогресс ул. Лиманная/Таманская)</t>
  </si>
  <si>
    <t>Урна уличная (пос. Таманский ул. Ленина/Маяковского)</t>
  </si>
  <si>
    <t>Урна уличная (пос. Прогресс ул. Лиманная/Таманская)</t>
  </si>
  <si>
    <t>Урна на объекте Терр. пам."Братская могила советских воинов (пам. Алеша") (МАФ) в кол-ве 5 шт.</t>
  </si>
  <si>
    <t>скамья на объекте «Терр пам."Братская могила советских воинов (памят. Алеша")МАФ в кол-ве 11 шт.</t>
  </si>
  <si>
    <t>Распоряжение администрации Новотаманского сельского поселения от 20.11.2020 года №195-р</t>
  </si>
  <si>
    <t>Фонари (наруж.осв) на Терр. пам."Братская могила советских воинов (пам. Алеша") в кол-ве 9 шт.</t>
  </si>
  <si>
    <t>Ограждение на детской площадке в пос. Артющенко</t>
  </si>
  <si>
    <t>Распоряжение администрации Новотаманского сельского поселения от 30.11.2020 года №206-р</t>
  </si>
  <si>
    <t>светильники под натриевую лампу ДНаТ для наружного освещения консольный ЖКУ 16-1,422 шт.</t>
  </si>
  <si>
    <t>светильники под натриевую лампу ДНаТ для наружного освещения консольный ЖКУ 16-1 в кол-ве 22 шт.</t>
  </si>
  <si>
    <t>светильники под натриевую лампу ДНаТ для наружного освещения консольный ЖКУ 16-1 в кол-ве 6 шт.</t>
  </si>
  <si>
    <t>распоряжение главы МО Темрюкский район от 16.10.2006 №1121 О передаче МУП ЖКХ Бугаз, в том числе имущество МУП ЖКХ Бугаз,,распоряжение №16-р от 20.03.07 о передаче из ЖКХ Бугаз в Администрацию Новотаманского СП,Распоряжение 137-р от 08.12.08 об увеличении балансовой стоимости,, МК 13 от 11.12.2008 ОАО НГТ-Энергия "Реконструкция уличного освещения" на сумму 469730,00, Распоряжение администрации Новотаманского СП "О модернизации уличного освещения" от 12.12.2019 №250-р,от 31.10.2019 №203,№210-р от 03.12.2020 года</t>
  </si>
  <si>
    <t>распоряжение главы МО Темрюкский район от 16.10.2006 №1121 О передаче МУП ЖКХ Бугаз, в том числе имущество МУП ЖКХ Бугаз,распоряжение №16-р от 20.03.07 о передаче из ЖКХ Бугаз в Администрацию Новотаманского СП,Распоряжение 137-р от 08.12.08 об увеличении балансовой стоимости, МК 11 от 08.12.2008 ОАО НГТ-Энергия" "Реконструкция уличного освещения в пос. Веселовка", Распоряжение администрации Новотаманского СП "О модернизации уличного освещения" от 12.12.2019 №250-р,№197-р от 20.11.2020 года, №210-р от 03.12.2020 года</t>
  </si>
  <si>
    <t>ДГК Скалодром (пос. Таманский ул. Ленина/Маяковского)</t>
  </si>
  <si>
    <t>Распоряжение администрации Новотаманского сельского поселения от 24.12.2020 года №230-р</t>
  </si>
  <si>
    <t>светильники ЖКУ-16-150-001 со стеклом IP-54 в кол-ве 143 шт.</t>
  </si>
  <si>
    <t>Распоряжение администрации Новотаманского сельского поселения от 24.12.2020 года №229-р</t>
  </si>
  <si>
    <t>ДИК Форт Пост (пос. Таманский напротив СДК)</t>
  </si>
  <si>
    <t>ДСК Спорт 3 (пос. Таманский напротив СДК)</t>
  </si>
  <si>
    <t>Детская карусель "Ромашка" (в пос. Таманский напротив СДК)</t>
  </si>
  <si>
    <t>Детские качели двухместные без спинки на цепях (пос. Таманский,напротив СДК)</t>
  </si>
  <si>
    <t>Качалка на пружине  "Петушок" (в пос. Прогресс ул. Лиманная/Таманская)</t>
  </si>
  <si>
    <t>Качалка на пружине  "Петушок" (в пос. Таманский напротив СДК)</t>
  </si>
  <si>
    <t>Качалка на пружине  "Петушок" (в пос. Таманский ул. Ленина/Маяковского)</t>
  </si>
  <si>
    <t>Ограждение на детской площадке в пос. Прогресс</t>
  </si>
  <si>
    <t>Распоряжение администрации Новотаманского сельского поселения от 24.12.2020 года №231-р</t>
  </si>
  <si>
    <t>Песочница Ромашка (пос. Таманский напротив СДК)</t>
  </si>
  <si>
    <t>Качели двухместные Гнездо (пос. Таманский,напротив СДК)</t>
  </si>
  <si>
    <t>Качалка-балансир деревяная с резинкой (пос. Таманский напротив СДК)</t>
  </si>
  <si>
    <t>Качалка на пружине  "Черепашка"" (в пос. Таманский напротив СДК)</t>
  </si>
  <si>
    <t>Качалка на пружине  "Черепашка"" (в пос. Таманский укл. Ленина/ Маяковского)</t>
  </si>
  <si>
    <t>Качалка на пружине  "Черепашка"(в пос. Прогресс ул. Лиманная/Таманская)</t>
  </si>
  <si>
    <t>ДГК Скалодром (пос. Таманский напротив СДК)</t>
  </si>
  <si>
    <t>Скамейка Лофт 1,5 м без спинки (темная) в кол-ве 17 штук</t>
  </si>
  <si>
    <t>Распоряжение администрации Новотаманского сельского поселения от 25.12.2020 года №233-р</t>
  </si>
  <si>
    <t>Колодец ж/б(кольцо ,плита ,люк ) в Веселовка ул.Черноморская/Гвардейская</t>
  </si>
  <si>
    <t>Распоряжение администрации Новотаманского сельского поселения от 25.12.2020 года №236-р</t>
  </si>
  <si>
    <t>Колодец ж/б(кольцо ,плита ,люк ) в Таманский ул. Ленина район ДК</t>
  </si>
  <si>
    <t>Урна мусорная Волна 380*360*480 мм  в кол-ве 14 штук</t>
  </si>
  <si>
    <t>Прожектор светодиодный ДО-30w 6400К 2700Лм IP65 черный в кол-ве 2 шт</t>
  </si>
  <si>
    <t>Распоряжение администрации Новотаманского сельского поселения от 28.12.2020 года №240-р</t>
  </si>
  <si>
    <t>Лавочки  (пос. Таманский стадион) в кол-ве 13 шт.</t>
  </si>
  <si>
    <t>Распоряжение администрации Новотаманского сельского поселения от 28.12.2020 года №241-р</t>
  </si>
  <si>
    <t>светильники ЖКУ-16-150-01 со стеклом в пос. Таманский в кол-ве 36 шт.</t>
  </si>
  <si>
    <t>светильники ЖКУ-16-250-01 со стеклом в пос. Таманский в кол-ве 7 шт.</t>
  </si>
  <si>
    <t>Прожектор светодиодный ДО-10w 6500К 800Лм IP65 в пос. Таманский в кол-ве 8 шт.</t>
  </si>
  <si>
    <t>Нежилое помещение (45,4 м2) п. Таманский, ул. Ленина, д. 16</t>
  </si>
  <si>
    <t>передача в оперативное управление в МКУ "Новотаманская ПЭС" на основании Постановления Новотаманского СП от  02.08.2021 года №204</t>
  </si>
  <si>
    <t>Щит  наружного освещения 1ф.пос.Веселовка ул. Черноморская/Школьная</t>
  </si>
  <si>
    <t>Распоряжение администрации Новотаманского СП №55-р от 16.04.2021 года</t>
  </si>
  <si>
    <t>Щит  наружного освещения 1ф.пос.Артющенко ул. Черноморская/Зеленая</t>
  </si>
  <si>
    <t>Щит  наружного освещения 1ф.пос.Веселовка ул. Северная,9</t>
  </si>
  <si>
    <t>Щит  наружного освещения 1ф.пос.Прогресс,ул. Степная,2</t>
  </si>
  <si>
    <t>Щит  наружного освещения 1ф.пос.Таманский ул. Сосновая,7</t>
  </si>
  <si>
    <t>Щит  наружного освещения 1ф.пос.Таманский ул. Театральная,15</t>
  </si>
  <si>
    <t>Щит  наружного освещения 1ф.пос.Таманский ул. Черноморская,23</t>
  </si>
  <si>
    <t>Щит  наружного освещения 3ф.пос. Веселовка ((ул. Босфорская/Мичурина)</t>
  </si>
  <si>
    <t>Щит  наружного освещения 3ф.пос. Веселовка (ул. Гвардейская/Школьная)</t>
  </si>
  <si>
    <t>Щит  наружного освещения 3ф.пос. Веселовка (ул. Новая/Черноморская)</t>
  </si>
  <si>
    <t>Щит  наружного освещения 3ф.пос.Прогресс ул. Лиманная,15</t>
  </si>
  <si>
    <t>Щит  наружного освещения 3ф.пос.Прогресс ул. Лиманная/ул.Гагарина</t>
  </si>
  <si>
    <t>Щит  наружного освещения 3ф.пос.Таманский Ленина,16</t>
  </si>
  <si>
    <t>Щит  наружного освещения 3ф.пос.Таманский Ленина,2</t>
  </si>
  <si>
    <t>Щит  наружного освещения 3ф.пос.Таманский ул. Таманская,2</t>
  </si>
  <si>
    <t>Щит  наружного освещения 3ф.пос.Таманский ул. Черноморская/Крымская</t>
  </si>
  <si>
    <t>Щит  наружного освещения 3ф.пос.Таманский ул.Каминского/Олимпийская</t>
  </si>
  <si>
    <t>Щит  наружного освещения 3ф.пос.Таманский ул.Черноморская/Ленина</t>
  </si>
  <si>
    <t>моноблок  ASER Aspire C22-820.21.5 intel Pentium Silver J5040.4 ГБ .256ГБ SSD In</t>
  </si>
  <si>
    <t>Распоряжение администрации Новотаманского СП 06.07.2021 года №103-р</t>
  </si>
  <si>
    <t>МФУ А4 BrotherDCR-L2540DNR,30стр.мин,32 Мb.USB,дуплекс,автодатчик,сеть(вед.спец)</t>
  </si>
  <si>
    <t>Распоряжение Новотаманского СП "О закреплении на праве оперативного управления ОС" от 05.03.2021 №58-р</t>
  </si>
  <si>
    <t>Трактор Беларус 82.1.,госномер 6414 УК 23 2008 года</t>
  </si>
  <si>
    <t>Трактор Беларус 82.1.,госномер 0903 ХЕ 23 2018 года,-завод.номер Y4R900Z01J1</t>
  </si>
  <si>
    <t>Прицеп тракторный самосвальный 2 ПТС-6,5 госномер 7576 ХЕ 23 2018 года</t>
  </si>
  <si>
    <t>Прицеп тракторный самосвальный 2 ПТС-4,5 модель 8549 госномер 8952 КН 23,2008 г</t>
  </si>
  <si>
    <t>Тракторный прицеп 2ПТС-4,5, госномер УН1877 23  (инв.ном.62)</t>
  </si>
  <si>
    <t>Машина для коммун.хоз.ПУ-3,5 с функцией самозакачки и к-т для пожар 12.05.2020</t>
  </si>
  <si>
    <t>Автомобиль вакуумный марки, модель 28244Е,номер двигателя 534450К0099718</t>
  </si>
  <si>
    <t>Автомобиль КО-503В-2  (инв. номер в ЖКХ 77)</t>
  </si>
  <si>
    <t>Автомобиль ГАЗ-330232,2014 года выпуска,цвет белый,госномер Т396ОВ123</t>
  </si>
  <si>
    <t>Распоряжение от 14.09.2021 года №140-р  "О закреплении на праве оперативного управления и постановки на баланс ОС в МКУ "Новотаманская ПЭС" по договору дарения №2021-26.3-1892 от 08.09.2021 года ООО Абинский ЭлектроМетьаллург.завод</t>
  </si>
  <si>
    <t>Сплит система HAIER-12 TUNDRA (HSU-12HTT103/R2</t>
  </si>
  <si>
    <t>Распоряжение администрации Новотаманского СП от 12.07.2021 года №108-р</t>
  </si>
  <si>
    <t>МФУ А4 KYOSERA ECOSYS V2235dn.35кол-во/мин25-400%-1200dpi512MB1102VS3RU Общ.отд</t>
  </si>
  <si>
    <t>Распоряжение администрации Новотаманского СП от 29.06.2021 года №91-р</t>
  </si>
  <si>
    <t>МФУ А4 KYOSERA ECOSYS V2235dn.35кол-во/мин25-400%-1200dpi512MB1102VS3RU Нач.фин.</t>
  </si>
  <si>
    <t xml:space="preserve">газонокосилка на колесах Штиль RM 545.0 Т </t>
  </si>
  <si>
    <t>Погрузчик ПБМ-800,2018 года</t>
  </si>
  <si>
    <t>Высоторез Штиль НТ С-Е 25 см/1,71 РМЗ 2020 года</t>
  </si>
  <si>
    <t>Кусторез Штиль  FS-450 LDM 300-3 2017 года</t>
  </si>
  <si>
    <t>Бензокоса Штиль FS-250 gsb 230-2 AutoCut С26-2 4134-200-0432,2020 год_1</t>
  </si>
  <si>
    <t>Бензокоса Штиль FS-250 gsb 230-2 AutoCut С26-2 4134-200-0432,2020 год_2</t>
  </si>
  <si>
    <t>Бензокоса Штиль FS-250 gsb 230-2 AutoCut С26-2 4134-200-0432,2020 год_3</t>
  </si>
  <si>
    <t>Кусторез Штиль 450 L DM 300-3(2), 2018 года</t>
  </si>
  <si>
    <t xml:space="preserve">Пила бензиновая Штиль MS-310V 18, 2018 года </t>
  </si>
  <si>
    <t>Мотоблок Нева МБ-2Б 7, 5,  (инв.номер ЖКХ78)</t>
  </si>
  <si>
    <t>Генератор АСПБТ-180-5 сварочный,(инв.номер ЖКХ 23)</t>
  </si>
  <si>
    <t>Разбрасыватель песка 1,83 м PS-200, 28.09.2018 г, инвент.н.БП-000009)</t>
  </si>
  <si>
    <t>Косилка-мульчирователь AGF-200, 2018 г.( инв. ЖКХ БП-000007)</t>
  </si>
  <si>
    <t>Плуг ПЛН-3-3,5 (инв.номер ЖКХ 73)</t>
  </si>
  <si>
    <t>Косилка ротационная КР-2,1 (инв. номер 65 в ЖКХ)</t>
  </si>
  <si>
    <t>Косилка роторная навесная  (инв.номер 70 в ЖКХ)</t>
  </si>
  <si>
    <t>Цистерна КО-503В 4м3 в сборе с крышками, 19.11.2019 года  (инв.ЖКХ 77)</t>
  </si>
  <si>
    <t>система видеонаблюдения на территории памятника «Братская могила советских воино</t>
  </si>
  <si>
    <t>Распоряжение администрации Новотаманского сельского поселения от 17.03.2021 №32-р"О внесение изменений в реестр муниципальной собственности Новотаманского сельского поселения Темрюкского района ,закреплении на праве собственности и постановке на баланс основное средство в казну Новотаманского сельского поселения Темрюкского района  "</t>
  </si>
  <si>
    <t>Скамейка "Волна 30" 1,5 м 3 штуки по цене 4660,00</t>
  </si>
  <si>
    <t>Скамейка "Дачная" 1,5 м 16 штук по 4165,00</t>
  </si>
  <si>
    <t>Урна "Волна"25 л 490*380*380 сталь 1 мм в количестве 13 шт по цене 2040,00</t>
  </si>
  <si>
    <t>Колонка КПА для установки на пожарный гидрант</t>
  </si>
  <si>
    <t>Распоряжение администрации Новотаманского СП 13.12.2021 года №189-р</t>
  </si>
  <si>
    <t>Локальная сеть в здании администрации</t>
  </si>
  <si>
    <t>ВСЕГО по счету 101.30</t>
  </si>
  <si>
    <t>Распоряжение Новотаманского СП Темрюкского района от 14.07.2009 года №81-р,149-р от 30.09.2021</t>
  </si>
  <si>
    <t>Распоряжение  администрации Новотаманского СРП 149-р от 30.09.2021</t>
  </si>
  <si>
    <t>Видеонаблюдения в пос. Таманский возле здания склада сыпучих материалов</t>
  </si>
  <si>
    <t>Распоряжение администрации Новотаманского СП 205-р от 27.12.2021 года</t>
  </si>
  <si>
    <t>27.12.2021</t>
  </si>
  <si>
    <t>Сплит-система Centek CT-65E07+&lt;2650/2700W&gt; компрессор GMCC</t>
  </si>
  <si>
    <t>Распоряжение администрации Новотаманского сельского поселения Темрюкского района № 191-р от 14.12.2021г.</t>
  </si>
  <si>
    <t>охранная сигнализация</t>
  </si>
  <si>
    <t>Распоряжение администрации Новотаманского сельского поселения Темрюкского района № 203-р от 24.12.2021г.</t>
  </si>
  <si>
    <t>система видеонаблюдения (наружная)</t>
  </si>
  <si>
    <t>Аэрохоккей Ice Transform</t>
  </si>
  <si>
    <t>Распоряжение администрации Новотаманского сельского поселения Темрюкского района № 200-р от 20.12.2021г.</t>
  </si>
  <si>
    <t>СДК п.Прогресс</t>
  </si>
  <si>
    <t>Книжная продукция п.Прогресс от 21.12.2021 (4 ед.)</t>
  </si>
  <si>
    <t>Распоряжение администрации Новотаманского сельского поселения Темрюкского района № 201-р от 21.12.2021г.</t>
  </si>
  <si>
    <t>Книжная продукция п.Прогресс  от 30.12.2021 (4 ед.)</t>
  </si>
  <si>
    <t>Распоряжение администрации Новотаманского сельского поселения Темрюкского района № 210-р от 30.12.2021г.</t>
  </si>
  <si>
    <t>Учебно-методические материалы по финансовой грамотности (47экз)</t>
  </si>
  <si>
    <t>Книжная продукция п. Таманский от 28.09.2015 (25 ед.)</t>
  </si>
  <si>
    <t>Книжная продукция п.Таманский от 21.12.2021 (7 ед.)</t>
  </si>
  <si>
    <t>Книжная продукция п.Таманский  от 30.12.2021 (4 ед.)</t>
  </si>
  <si>
    <t>Книжная продукция пВеселовка от 21.12.2021 (3 ед.)</t>
  </si>
  <si>
    <t>Книжная продукция п.Веселовка  от 30.12.2021 (4 ед.)</t>
  </si>
  <si>
    <t>Сквер в пос. Прогресс (1 га)</t>
  </si>
  <si>
    <t>24702 кв.м.</t>
  </si>
  <si>
    <t>Распоряжение администрации Новотаманского СП 27..12.2021 года №206-р, Распоряжение о расширении сети №19-р от 14.02.2022 года</t>
  </si>
  <si>
    <t>Распоряжение администрации Новотаманского СП №270-р от 23.12.2020,ООО "Феникс"Договор от 02.12.2019 № 112/19-м, распоряжение Новотаманского СП №30-р от 11.03.2022 года</t>
  </si>
  <si>
    <t>кассовый аппарат «ЭВОТОР 5 Смарт-терминал без ФН</t>
  </si>
  <si>
    <t>Распоряжение администрации Новотаманского СП от 04.02.2022 №18-р</t>
  </si>
  <si>
    <t xml:space="preserve">МКУ "Новотаманская ПЭС" </t>
  </si>
  <si>
    <t xml:space="preserve">МКУ "Новотаманская ЦБ" </t>
  </si>
  <si>
    <t xml:space="preserve">МБУК"Новотаманский КСЦ" </t>
  </si>
  <si>
    <t xml:space="preserve">МКУ "Новотаманская ПЭС" Новотаманского сельского поселения Темрюкского района </t>
  </si>
  <si>
    <t>МБУК "Новотаманский КСЦ"</t>
  </si>
  <si>
    <t xml:space="preserve">   счет  108.51   Недвижимое имущество казны  </t>
  </si>
  <si>
    <t>МФУ Pentium M6550NW (принтер/сканер/копир, А4 1200*1200 dpi 22 ppm 128Mb 600 M</t>
  </si>
  <si>
    <t>Распоряжение Новотаманского СП "О закреплении на праве оперативного управления ОС" от 01.12.2022 №181-р</t>
  </si>
  <si>
    <t>Компьютер(Системный блок  Intel G4400/4GB RAM/HDD 500GB/S1151/ATX 450W/WinМонитор Huawei 23.8 AD80HW (75Hz. 1920x1080. IPS. 5ms. VGA. HDMI)</t>
  </si>
  <si>
    <t xml:space="preserve">Распоряжение администрации Новотаманского СП № 189-р от 16.12.2022  "О включении в реестр муниципальной собственности Новотаманского сельского поселения, закреплении на праве оперативного управления и постановки на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</t>
  </si>
  <si>
    <t>Компьютер(проц Intel(R) Core TMi3-3-14130,00, Монитор 24 Benq GL2480 черн.11400)</t>
  </si>
  <si>
    <t>Тракторный прицеп 2ПТС-4,523УЕ1639(ЖКХ- УН1875УН23КК),2003 год,зеленый,колесный</t>
  </si>
  <si>
    <t>Распоряжение от 22.08.2022 года №130-р  "О передаче муниципального имущества казны Новотаманского сельского поселения Темрюкского района в пользование на праве оперативного управления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</t>
  </si>
  <si>
    <t>Тракторный прицеп 2ПТС-4,5,23УЕ1640(в ЖКХ УН1876УН23КК)2003 год,зеленый,колесный</t>
  </si>
  <si>
    <t>мусоровоз МКМ-3403 на шасси МАЗ-5340В2VINX89B34A03E0AA3099, цвет белый</t>
  </si>
  <si>
    <t>Распоряжение от 22.08.2022 года №131-р  "О передаче муниципального имущества казны Новотаманского сельского поселения Темрюкского района в пользование на праве оперативного управления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</t>
  </si>
  <si>
    <t>мусоровоз с задней загрузкой  КО-427-72 на шасси КАМАЗ53605-L4,год выпуска 2016 год, цвет оранжевый RAL2009</t>
  </si>
  <si>
    <t xml:space="preserve">КУН (TURS) Погрузчик универсальный без джойстика (82/82/892/952/1025) </t>
  </si>
  <si>
    <t xml:space="preserve">   Распоряжение от 26.12.2022 года №199-р   "О включении в реестр муниципальной собственности Новотаманского сельского поселения, закреплении на праве оперативного управления и постановки на 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</t>
  </si>
  <si>
    <t xml:space="preserve">Ковш челюстной КУН (ТУРС)-2000-14 </t>
  </si>
  <si>
    <t xml:space="preserve">Лестница проф.3*12 ступ.3,53/6, 06/8,66м </t>
  </si>
  <si>
    <t xml:space="preserve">   Распоряжение администрации Новотаманского СП №194-р от 20.12.2022,   "О включении в реестр муниципальной собственности Новотаманского сельского поселения, закреплении на праве оперативного управления и постановки на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", Т/н №2660 от 14.12.2022 года ИП Перхун И.А.: </t>
  </si>
  <si>
    <t>300 м</t>
  </si>
  <si>
    <t>19 кв.м.,</t>
  </si>
  <si>
    <t>Распоряжение администрации Новотаманского СП от 22 ноября 2022 года №168-р</t>
  </si>
  <si>
    <t>10000 кв.м.</t>
  </si>
  <si>
    <t>18 кв.м</t>
  </si>
  <si>
    <t>75784 кв.м.</t>
  </si>
  <si>
    <t>1614 кв.м.</t>
  </si>
  <si>
    <t>23 кв.м.</t>
  </si>
  <si>
    <t xml:space="preserve">Балансир(пос.Веселовка ул.Гвардейская) </t>
  </si>
  <si>
    <t>Горка (п.Веселовка, ул Гвардейская)</t>
  </si>
  <si>
    <t>Горка (п.Таманский, ул. Олимпийская) 2шт</t>
  </si>
  <si>
    <t>Генеральный план Новотаманского сельского поселения Темрюкского района 2шт</t>
  </si>
  <si>
    <t>Ноутбук HP 15s-eq2021ur 3B2U5EA Silver 15.6’’</t>
  </si>
  <si>
    <t>Распоряжение администрации Новотаманского сельского поселения Темрюкского района № 183-р от 02.12.2022г.</t>
  </si>
  <si>
    <t>Моноблок Lenovo Ideal Centre AIO 3 24ITL6 F0G00021RK 23.8’’</t>
  </si>
  <si>
    <t>Сплит-система KRAFT KF-MAC024</t>
  </si>
  <si>
    <t>Внешняя звуковая карта Creative Sound Blaster X G6 USB3.0 Retail</t>
  </si>
  <si>
    <t>Принтер EPSON L805, CHПЧ, Wi-Fi, А4, струйная цветная</t>
  </si>
  <si>
    <t>МФУ EPSON L3160, СНПЧ, Дисплей, Wi-Fi Direct, А4</t>
  </si>
  <si>
    <t>Кондиционер Tesla TT51X71-18410A серия TARIEL</t>
  </si>
  <si>
    <t xml:space="preserve">МФУ Pantum M7100DN/RU, А4, лазерная ч.б, 33 стр/мин ч/б,1200х600 dpi, подача:12 </t>
  </si>
  <si>
    <t>Распоряжение администрации Новотаманского сельского поселения Темрюкского района № 202-р от 27.12.2022г.</t>
  </si>
  <si>
    <t>игровой стол Аэрохоккей 181,0*87,0*79,0 см</t>
  </si>
  <si>
    <t>Распоряжение администрации Новотаманского сельского поселения Темрюкского района № 24-р от 28.02.2022г.</t>
  </si>
  <si>
    <t>Книжная продукция п.Прогресс (расп.28-р от 11.03.2022 (11 экз.)</t>
  </si>
  <si>
    <t>Распоряжение администрации Новотаманского сельского поселения Темрюкского района № 28-р от 11.03.2022г.</t>
  </si>
  <si>
    <t>Книжная продукция п.Прогресс (расп.72-р от 12.05.2022 (8 экз.)</t>
  </si>
  <si>
    <t>Распоряжение администрации Новотаманского сельского поселения Темрюкского района № 72-р от 12.05.2022г.</t>
  </si>
  <si>
    <t>Ель искусственная новогодняя 2,5м</t>
  </si>
  <si>
    <t>Книжная продукция п. Таманский (расп.28-р от 11.03.2022 (25 экз.)</t>
  </si>
  <si>
    <t>Книжная продукция п. Таманский (расп.72-р от 12.05.2022 (8 экз.)</t>
  </si>
  <si>
    <t>Книжная продукция п.Веселовка (расп.28-р от 11.03.2022 (19 экз.)</t>
  </si>
  <si>
    <t>Книжная продукция п.Веселовка (расп.72-р от 12.05.2022 (9 экз.)</t>
  </si>
  <si>
    <t>п. Таманский до трассы к ст. Тамань</t>
  </si>
  <si>
    <t>Нежилое помещение (268,1 м2) п. Таманский, ул. Театральная,3</t>
  </si>
  <si>
    <t>Распоряжение Новотаманского СП от  29.12.2023 года №146-р</t>
  </si>
  <si>
    <t>Нежилое помещение (875 м2) п. Таманский, ул. Театральная,3</t>
  </si>
  <si>
    <t>общественная остановка с электрикой 2400*4000*3000</t>
  </si>
  <si>
    <t>29,12,2023</t>
  </si>
  <si>
    <t>Распоряжение администрации Новотаманского СП 29.12.2023 года №146-р</t>
  </si>
  <si>
    <t xml:space="preserve">КУН(TURS)-2000-30  отвал коммунальный гидроповоротный  </t>
  </si>
  <si>
    <t xml:space="preserve">КУН(TURS)-2000-13 вилочный захват  </t>
  </si>
  <si>
    <t xml:space="preserve">КУН(TURS)-1500-0 Погрузчик универсальный без джойстика(82/82/892/952/1025)  </t>
  </si>
  <si>
    <t>Ковш челюстной КУН (ТУРС)-2000-14 2</t>
  </si>
  <si>
    <t>КУН (TURS)-2000-8 Грузоподъемное устройство</t>
  </si>
  <si>
    <t>Косилка/Mower AGFT 200</t>
  </si>
  <si>
    <t xml:space="preserve">бензокоса ELITECH БТ 58, БТ 58  </t>
  </si>
  <si>
    <t xml:space="preserve">   Распоряжение от 28.06.2023 года №71-р   "О включении в реестр муниципальной собственности Новотаманского сельского поселения, закреплении на праве оперативного управления и постановки на 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</t>
  </si>
  <si>
    <t xml:space="preserve">   Распоряжение от 06.06.2023 года №63-р   "О включении в реестр муниципальной собственности Новотаманского сельского поселения, закреплении на праве оперативного управления и постановки на 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</t>
  </si>
  <si>
    <t xml:space="preserve">бензопила ELITECH БП 52/18 Prof, БП 52/18 Prof </t>
  </si>
  <si>
    <t xml:space="preserve">   Распоряжение от 19.12.2023 года №142-р   "О включении в реестр муниципальной собственности Новотаманского сельского поселения, закреплении на праве оперативного управления и постановки на 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</t>
  </si>
  <si>
    <t>шифровальное криптографическое средство фискальный накопитель ФН-1.2</t>
  </si>
  <si>
    <t xml:space="preserve">Распоряжение администрации Новотаманского СП № 142-р от 19.12.2023  "О включении в реестр муниципальной собственности Новотаманского сельского поселения, закреплении на праве оперативного управления и постановки на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</t>
  </si>
  <si>
    <t>Распоряжение администрации Новотаманского сельского поселения Темрюкского района № 148-р от 29.12.2023г.</t>
  </si>
  <si>
    <t>29.12.2023г.</t>
  </si>
  <si>
    <t>Акустическая система BQ PBS3000</t>
  </si>
  <si>
    <t>Распоряжение администрации Новотаманского сельского поселения Темрюкского района № 148-р-р от 29.12.2023г.</t>
  </si>
  <si>
    <t>Ноутбук DEXP Atlas M15-13W300(FHD/IPS)Core i3 1215U/8192/SSD 256/UMA/Win11/Gray</t>
  </si>
  <si>
    <t>Неттоп MSI PRO DP21 13M-624XRU Intel Core i5-13400/8GB/SSD512GB/8GB/Wi-Fi+BT/No</t>
  </si>
  <si>
    <t>Распоряжение администрации Новотаманского сельского поселения Темрюкского района № 147-р от 28.12.2023г.</t>
  </si>
  <si>
    <t>Книжная продукция п. Таманский (№ 147-р от 28.12.2023г.(165 экз.)</t>
  </si>
  <si>
    <t xml:space="preserve">МФУ Xerox B235V(Принтер/копир/Сканер/Факс А4 600x600dpi 34 ppm 1GHz 512mb ADF </t>
  </si>
  <si>
    <t>Книжная продукция п.Веселовка (расп.147-р от 28.12.2023 (87 экз.)</t>
  </si>
  <si>
    <t>Книжная продукция п.Прогресс(расп.147-р от 28.12.2023 (87 экз.)</t>
  </si>
  <si>
    <t>Книжная продукция п. Таманский (расп.147-р от 29.12.2023 (25 экз.)</t>
  </si>
  <si>
    <t>330.28.23.23 Машины офисные прочие</t>
  </si>
  <si>
    <t>итого</t>
  </si>
  <si>
    <t>330.26.70.16  Кинопроекторы; проекторы для слайдов; прочие проекторы изображений</t>
  </si>
  <si>
    <t>320.26.30.1  Аппаратура коммуникационная, аппаратура радио или телевизионная передающая</t>
  </si>
  <si>
    <t>320.26.2 Компьютеры и периферийное оборудование</t>
  </si>
  <si>
    <t>220.41.20.20.900 Сооружения спортивно-оздоровительные и сооружения прочие, не включенные в другие группировки</t>
  </si>
  <si>
    <t>14 3020263 Устройства операционные</t>
  </si>
  <si>
    <t>Итого по счету 101.34</t>
  </si>
  <si>
    <t>Итого по счету 101.36</t>
  </si>
  <si>
    <t xml:space="preserve">флагшток с бетонным пригрузом и флагов </t>
  </si>
  <si>
    <t>флагшток с бетонным пригрузом и флагов 2</t>
  </si>
  <si>
    <t>флагшток с бетонным пригрузом и флагов 3</t>
  </si>
  <si>
    <t>флагшток с бетонным пригрузом и флагов 4</t>
  </si>
  <si>
    <t>флагшток с бетонным пригрузом и флагов 5</t>
  </si>
  <si>
    <t>флагшток с бетонным пригрузом и флагов 6</t>
  </si>
  <si>
    <t>Распоряжение администрации Новотаманского СП №59-р от 26.06.2024</t>
  </si>
  <si>
    <t>Распоряжение администрации Новотаманского СП №134-р от 24.12.2024</t>
  </si>
  <si>
    <t>Уличная ель с оформлением Магия севера 6 м (СДК Таманский)</t>
  </si>
  <si>
    <t>арт-объект "Жемчужина с дельфинами" (пос. Веселовка)</t>
  </si>
  <si>
    <t>Распоряжение администрации Новотаманского СП №136-р от 26.12.2024</t>
  </si>
  <si>
    <t>скамейка металлическая ЛПР, 1,5 метра (полисандр) (40 шт)</t>
  </si>
  <si>
    <t>Распоряжение администрации Новотаманского СП №135-р от 26.12.2024</t>
  </si>
  <si>
    <t>Металлическая урна Уличная с козырьком 2024 (60 шт)</t>
  </si>
  <si>
    <t xml:space="preserve">101.32 "Нежилые помещения (здания и сооружения) – иное движимое имущество учреждения" </t>
  </si>
  <si>
    <t>арт-объект "Прогресс"</t>
  </si>
  <si>
    <t>тротуар вдоль стадиона п Таманский</t>
  </si>
  <si>
    <t>Распоряжение администрации Новотаманского СП №137-р от 26.12.2024</t>
  </si>
  <si>
    <t>итого по счету 101.32</t>
  </si>
  <si>
    <t>14 3010213 Аппараты настольные сухого способа проявления копий</t>
  </si>
  <si>
    <t>14 3319020 Приборы и аппаратура систем автоматического пожаротушения и пожарной сигнализации (извещатели пожарные, устройства сигнально-пусковые пожарные, станции пожарной сигнализации, извещатели охранные, устройства  приемно-контрольные охранные и сигнально-пусковые)</t>
  </si>
  <si>
    <t>310.29.20.23 Прицепы и полуприцепы прочие</t>
  </si>
  <si>
    <t>310.30.99.10.000 Средства транспортные и оборудование прочие, не включенные в другие группировки</t>
  </si>
  <si>
    <t>320.26.2  Компьютеры и периферийное оборудование</t>
  </si>
  <si>
    <t>Компьютер в комплекте ( Монитор Asus (VA27EНЕ) +Системный блок ProMega jet +Жесткий диск WD blue 4ТБ 3.5)</t>
  </si>
  <si>
    <t>распоряжение администрации № 85-р от 30.09.2024 года (приобретен ООО КОМУС-РАЗВИТИЕ упд 713961 от 30.08.2024)</t>
  </si>
  <si>
    <t>330.28.22.1     Оборудование подъемно-транспортное</t>
  </si>
  <si>
    <t xml:space="preserve">постановление администрации Новотаманского сельского поселения Темрюкского района от 15.03.2021 № 71 "О передаче муниципального имущества казны Новотаманского сельского поселения Темрюкского района в оперативное управление МКУ Новотаманская ПЭС" </t>
  </si>
  <si>
    <t>330.28.23    Машины офисные и оборудование, кроме компьютеров и периферийного оборудования</t>
  </si>
  <si>
    <t>330.28.25.12    Оборудование для кондиционирования воздуха</t>
  </si>
  <si>
    <t>330.28.30 Машины и оборудование для сельского и лесного хозяйства</t>
  </si>
  <si>
    <t>постановление администрации Новотаманского сельского поселения Темрюкского района от 02.08.2021 № 204 "О передаче муниципального имущества казны Новотаманского сельского поселения Темрюкского района в оперативное управление МКУ Новотаманская ПЭС"</t>
  </si>
  <si>
    <t>330.28.9        Оборудование специального назначения прочее</t>
  </si>
  <si>
    <t>330.30.20.31.117 Машины энергосиловые и сварочные путевые и агрегаты</t>
  </si>
  <si>
    <t>310.29    Средства автотранспортные, прицепы и полуприцепы</t>
  </si>
  <si>
    <t>330.28.30.23 Тракторы с мощностью двигателя более 59 кВт</t>
  </si>
  <si>
    <t xml:space="preserve"> трактор Беларус 82.1 госномер 23УЕ5387</t>
  </si>
  <si>
    <t>Трактор Беларус 82.1, госномер 8915 ХН 23</t>
  </si>
  <si>
    <t xml:space="preserve">   Распоряжение от 18.11.2024 года №110-р </t>
  </si>
  <si>
    <t>Итого по счету 101.35</t>
  </si>
  <si>
    <t>16 3612000  Мебель специальная</t>
  </si>
  <si>
    <t>330.26.60.13    Аппараты, основанные на использовании ультрафиолетового или инфракрасного излучения, применяемые в медицинских целях, стоматологического или ветеринарного применения</t>
  </si>
  <si>
    <t xml:space="preserve">330.28 Машины и оборудование общего назначения </t>
  </si>
  <si>
    <t>Детские площадки и оборудование для них</t>
  </si>
  <si>
    <t>пос. Таманский</t>
  </si>
  <si>
    <t>детский игровой комплекс 1 ул сосновая</t>
  </si>
  <si>
    <t>детский игровой комплекс 2 ул сосновая</t>
  </si>
  <si>
    <t>карусель сосновая</t>
  </si>
  <si>
    <t>качели балансир сосновая</t>
  </si>
  <si>
    <t>качели тройные комбинированные на цепном подвесе</t>
  </si>
  <si>
    <t>п. Артющенко</t>
  </si>
  <si>
    <t>итого по детским площадкам</t>
  </si>
  <si>
    <t>Спортивные комплексы и объекты</t>
  </si>
  <si>
    <t>п.Артющенко</t>
  </si>
  <si>
    <t>Урны, лавочки, скамьи</t>
  </si>
  <si>
    <t>лавочки скамьи</t>
  </si>
  <si>
    <t>Урны</t>
  </si>
  <si>
    <t>ИТОГО по лавочкам, урнам</t>
  </si>
  <si>
    <t xml:space="preserve">   счет  108.52   Движимое имущество казны  </t>
  </si>
  <si>
    <t>Памятники</t>
  </si>
  <si>
    <t>Всего по казне движимое имущество 108.52</t>
  </si>
  <si>
    <t>итого по спорт комплексам и объектам</t>
  </si>
  <si>
    <t>Остановки</t>
  </si>
  <si>
    <t>Освещение</t>
  </si>
  <si>
    <t>гидранты</t>
  </si>
  <si>
    <t>Видеонаблюдение</t>
  </si>
  <si>
    <t>Генеральный план</t>
  </si>
  <si>
    <t>МАФы</t>
  </si>
  <si>
    <t>прочее</t>
  </si>
  <si>
    <t>Водопроводные колодцы</t>
  </si>
  <si>
    <t>Распоряжение администрации Новотаманского сельского поселения от 13.12.2024 года №124-р "О закреплении на праве собственности и постановке на баланс основных средств в казну Новотаманского сельского поселения Темрюкского района"</t>
  </si>
  <si>
    <t>13.12.2024</t>
  </si>
  <si>
    <t>Итого: 2.101.34</t>
  </si>
  <si>
    <t>Итого: 2.101.34 Таманский</t>
  </si>
  <si>
    <t>Итого: 2.101.34 Веселовка</t>
  </si>
  <si>
    <t>Итого: 2.101.34 Прогресс</t>
  </si>
  <si>
    <t>Итого: 101.34</t>
  </si>
  <si>
    <t>ИБП Ippon Back Basic 1050 Euro/ИБП</t>
  </si>
  <si>
    <t xml:space="preserve">Лестница пожарная 7м. </t>
  </si>
  <si>
    <t>№
п/п</t>
  </si>
  <si>
    <t xml:space="preserve">Наименова-ние земельного участка </t>
  </si>
  <si>
    <t>Адрес 
(местоположение), ОКТМО</t>
  </si>
  <si>
    <t>Реестровый номер объекта</t>
  </si>
  <si>
    <t>Кадаст-
ровый 
номер, дата присвое-ния</t>
  </si>
  <si>
    <t>Сведения о право-обладателе (полное наименование юридического лица, организа-ционно-правовая форма, ИНН, КПП, ОГРН, адрес местонахождения)</t>
  </si>
  <si>
    <t>Вид права, сведения о регистрации 
права, реквизиты 
документов-
оснований 
возникновения (прекращения)
права муниципаль-
ной собствен-
ности на иму-
щество, дата возникновения 
права</t>
  </si>
  <si>
    <t>Пло-
щадь 
м2</t>
  </si>
  <si>
    <t>Кадастровая стоимость</t>
  </si>
  <si>
    <t>Категория 
земель</t>
  </si>
  <si>
    <t>Вид 
разрешенного 
использования</t>
  </si>
  <si>
    <t>Сведения о произведен-ном улучшении земельного участка</t>
  </si>
  <si>
    <t>Сведения 
об устан. 
в отнош. земельного участка огранич. (обремен.) 
с указан. наимен. вида огранич. (обремен.), основан. 
и даты их возникн. и  прекращ.</t>
  </si>
  <si>
    <t xml:space="preserve">Сведения о лице, в пользу которого установлены ограничения (обременения), включая полное наименование юр. лица, его организац.-правовую форму или фамилию, имя и отчество (при наличии), ИНН, КПП (для юр.лица), ОГРН (для юр. лица), адрес в пределах местонахо-ждения (для юр.лиц), адрес места регистрации по месту жительства (месту пребыания) (для физ.лиц), с указанием ОКТМО </t>
  </si>
  <si>
    <t>Иные сведения (при необхо-димости)</t>
  </si>
  <si>
    <t>Земельный участок</t>
  </si>
  <si>
    <t>1.1.0000000001</t>
  </si>
  <si>
    <t>Новотаманское сельского поселения Темрюкского района 75404 - муниципальные казенные учреждения, ИНН 2352037831, КПП 235201001, ОГРН 1052329075150, п.Таманский, ул. Ленина, д. 16</t>
  </si>
  <si>
    <t>Земли 
населенных 
пунктов</t>
  </si>
  <si>
    <t xml:space="preserve">Кладбище </t>
  </si>
  <si>
    <t xml:space="preserve"> _</t>
  </si>
  <si>
    <t>-</t>
  </si>
  <si>
    <t>1.1.0000000002</t>
  </si>
  <si>
    <t>_</t>
  </si>
  <si>
    <t xml:space="preserve">Краснодарский край, 
Темрюксий район, 
(п. Прогресс) 
Кладбище </t>
  </si>
  <si>
    <t>1.1.0000000003</t>
  </si>
  <si>
    <t>1.1.0000000004</t>
  </si>
  <si>
    <t>квартира для участкового</t>
  </si>
  <si>
    <t>1.1.0000000005</t>
  </si>
  <si>
    <t>1.1.0000000006</t>
  </si>
  <si>
    <t>1.1.0000000007</t>
  </si>
  <si>
    <t>1.1.0000000008</t>
  </si>
  <si>
    <t>1.1.0000000009</t>
  </si>
  <si>
    <t>1.1.0000000010</t>
  </si>
  <si>
    <t>1.1.0000000011</t>
  </si>
  <si>
    <t>1.1.0000000012</t>
  </si>
  <si>
    <t xml:space="preserve"> стадион</t>
  </si>
  <si>
    <t>1.1.0000000013</t>
  </si>
  <si>
    <t>1.1.0000000014</t>
  </si>
  <si>
    <t>1.1.0000000015</t>
  </si>
  <si>
    <t>1.1.0000000016</t>
  </si>
  <si>
    <t>1.1.0000000017</t>
  </si>
  <si>
    <t>1.1.0000000018</t>
  </si>
  <si>
    <t>1.1.0000000019</t>
  </si>
  <si>
    <t>1.1.0000000020</t>
  </si>
  <si>
    <t>1.1.0000000021</t>
  </si>
  <si>
    <t>1.1.0000000022</t>
  </si>
  <si>
    <t>1.1.0000000023</t>
  </si>
  <si>
    <t>ИТОГО по счету 103.11</t>
  </si>
  <si>
    <r>
      <t xml:space="preserve"> </t>
    </r>
    <r>
      <rPr>
        <sz val="10"/>
        <rFont val="Times New Roman"/>
        <family val="1"/>
        <charset val="204"/>
      </rPr>
      <t>Распоряжение главы МО Темрюкский район №1157 от 20.10.2006 г,акт приема передачи от 20.10.2006 г.</t>
    </r>
  </si>
  <si>
    <t xml:space="preserve"> Распоряжение администрации Новотаманского СП от 26.12.2019 г.  №280-р</t>
  </si>
  <si>
    <r>
      <t xml:space="preserve">, </t>
    </r>
    <r>
      <rPr>
        <sz val="10"/>
        <rFont val="Times New Roman"/>
        <family val="1"/>
        <charset val="204"/>
      </rPr>
      <t>Распоряжение главы МО Темрюкский район №1157 от 20.10.2006 г,акт приема передачи от 20.10.2006 г.</t>
    </r>
  </si>
  <si>
    <r>
      <t xml:space="preserve"> </t>
    </r>
    <r>
      <rPr>
        <sz val="10"/>
        <rFont val="Times New Roman"/>
        <family val="1"/>
        <charset val="204"/>
      </rPr>
      <t>Распоряжение главы Новотаманского СП от 09.01.2014 №7-р, МК 0118300010413000030 от 17.12.2013 г.,Распоряжение главы Новотаманского СП от 13.04.2018 №83-р</t>
    </r>
  </si>
  <si>
    <r>
      <t xml:space="preserve">, </t>
    </r>
    <r>
      <rPr>
        <sz val="10"/>
        <rFont val="Times New Roman"/>
        <family val="1"/>
        <charset val="204"/>
      </rPr>
      <t>Решение сессии №333 от 24.07.2014 года  LXXVII II созыва Совета Новотаманского СП Темрюкского района, Свидетельство о госрегистрации 23-23-44/074/2014-126</t>
    </r>
  </si>
  <si>
    <r>
      <t xml:space="preserve">, </t>
    </r>
    <r>
      <rPr>
        <sz val="10"/>
        <rFont val="Times New Roman"/>
        <family val="1"/>
        <charset val="204"/>
      </rPr>
      <t>Решение сессии №333 от 24.07.2014 года  LXXVII II созыва Совета Новотаманского СП Темрюкского района, Свидетельсвто о госрегистрации 23-23-44/074/2014-128</t>
    </r>
  </si>
  <si>
    <r>
      <t xml:space="preserve"> </t>
    </r>
    <r>
      <rPr>
        <sz val="10"/>
        <rFont val="Times New Roman"/>
        <family val="1"/>
        <charset val="204"/>
      </rPr>
      <t>Решение сессии №333 от 24.07.2014 года  LXXVII II созыва Совета Новотаманского СП Темрюкского района, Свидетельсвто о госрегистрации 23-23-44/074/2014-124</t>
    </r>
  </si>
  <si>
    <r>
      <t xml:space="preserve"> </t>
    </r>
    <r>
      <rPr>
        <sz val="10"/>
        <rFont val="Times New Roman"/>
        <family val="1"/>
        <charset val="204"/>
      </rPr>
      <t>Решение сессии №333 от 24.07.2014 года  LXXVII II созыва Совета Новотаманского СП Темрюкского района,,Свидетельсвто о госрегистрации 23-23-44/074/2014-125</t>
    </r>
  </si>
  <si>
    <t>, Распоряжение администрации Новотаманского СП от 28.12.2020 года №244-р</t>
  </si>
  <si>
    <t>, Решение сессии №333 от 24.07.2014 года  LXXVII II созыва Совета Новотаманского СП Темрюкского района, Свидетельсвто о госрегистрации 23-23-44/074/2014-127</t>
  </si>
  <si>
    <t>, Распоряжение администрации Новотаманского СП от 18 мая 2022 года №80-р</t>
  </si>
  <si>
    <t>, Распоряжение администрации Новотаманского СП от 15.04.2020 г.  №70-р</t>
  </si>
  <si>
    <t xml:space="preserve"> Распоряжение администрации Новотаманского СП от 15.04.2020 г.  №70-р</t>
  </si>
  <si>
    <t>, Постановление  администрации Новотаманского СП от 06.12.2022 года №230 "О включении в реестр муниципальной собственности Новотаманского сельского поселения Темрюкского района земельный уч. С кадастровым номером 23:30:0703006:1245".</t>
  </si>
  <si>
    <t xml:space="preserve">, Постановление  администрации Новотаманского СП от 06.12.2022 года №229 "О включении в реестр муниципальной собственности Новотаманского сельского поселения Темрюкского района земельный уч. С кадастровым номером 23:30:0703006:1244".
</t>
  </si>
  <si>
    <t>, Распоряжение администрации Новотаманского СП от 27.09.2022 г.  №147-р</t>
  </si>
  <si>
    <t>, Распоряжение администрации Новотаманского СП от 25.11.2022 г.  №176-р</t>
  </si>
  <si>
    <t xml:space="preserve"> Распоряжение администрации Новотаманского СП от 25.11.2022 г.  №174-р</t>
  </si>
  <si>
    <t xml:space="preserve"> Распоряжение администрации Новотаманского СП от 27.09.2022 г.  №146-р</t>
  </si>
  <si>
    <t>Подраздел 1.1</t>
  </si>
  <si>
    <t>Уличное освещение сквера пос Таманский авг 2013  1</t>
  </si>
  <si>
    <t>Подраздел 1.2</t>
  </si>
  <si>
    <t>ИТОГО по разделу</t>
  </si>
  <si>
    <t>Подраздел 2.2</t>
  </si>
  <si>
    <t>Раздел 2                     подраздел 2.1</t>
  </si>
  <si>
    <t>Итого по разделу</t>
  </si>
  <si>
    <t>Вид вещного права, на основании которого правообладателю принадлежит земельный участок (реквизиты документа, дата возникновения/прекращения права собственности)</t>
  </si>
  <si>
    <t>ОКТМО 03651418101, Краснодарский край, 
Темрюкский район, 
пос. Таманский ул.Садовая</t>
  </si>
  <si>
    <t>23:30:0701002:2327, дата  присвоения КН 26.02.2019</t>
  </si>
  <si>
    <t>постоянное (бессрочное) пользование № 23:30:0701002:2327-23/044/2020-1 от 02.04.2020</t>
  </si>
  <si>
    <t>23:30:0703004:2452, дата  присвоения КН 12.04.2018</t>
  </si>
  <si>
    <t>ОКТМО 03651418111, Краснодарский край, 
Темрюкский район, пос. Веселовка, ул.Гвардейская ул.Босфорская</t>
  </si>
  <si>
    <t>постоянное (бессрочное) пользование № 23:30:0703004:2452-23/044/2019-1 от 05.12.2019</t>
  </si>
  <si>
    <t>ОКТМО 03651418111, Краснодарский край, 
Темрюкский район, на побережье Черного моря юго западнее п.Веселовка</t>
  </si>
  <si>
    <t>23:30:0703006:49, дата  присвоения КН 05.06.2008</t>
  </si>
  <si>
    <t xml:space="preserve">ОКТМО 03651418101, Краснодарский край, 
Темрюкский район,пос. Таманский ул.Краснодарская 
</t>
  </si>
  <si>
    <t xml:space="preserve">23:30:0701002:2326, дата  присвоения КН 26.02.2019 </t>
  </si>
  <si>
    <t>постоянное (бессрочное) пользование № 23:30:0701002:2326-23/044/2020-1 от 02.04.2020</t>
  </si>
  <si>
    <t>ОКТМО 03651418111, Краснодарский край,
Темрюкский район, 
юго-западнее п.Веселовка</t>
  </si>
  <si>
    <t>23:30:0703006:1507, дата  присвоения КН 28.03.2022</t>
  </si>
  <si>
    <t>постоянное (бессрочное) пользование                                 № 23:30:0703006:1507-23/237/2022-1 от 11.05.2022</t>
  </si>
  <si>
    <t>23:30:0703006:1508, дата  присвоения КН 04.04.2022</t>
  </si>
  <si>
    <t>постоянное (бессрочное) пользование                                 № 23:30:0703006:1508-23/237/2022-1 от 11.05.2022</t>
  </si>
  <si>
    <t>ОКТМО 03651418111, Краснодарский край,
Темрюкский район, 
п.Веселовка ул.Морская,4</t>
  </si>
  <si>
    <t>23:30:0703006:1502, дата  присвоения КН 24.01.2022</t>
  </si>
  <si>
    <t>постоянное (бессрочное) пользование                                 № 23:30:0703006:1502-23/237/2022-1 от 15.06.2022</t>
  </si>
  <si>
    <t xml:space="preserve">ОКТМО 03651418111, Краснодарский край, 
Темрюкский район, 
п.Веселовка ул.Морская </t>
  </si>
  <si>
    <t>23:30:0703006:1245, дата  присвоения КН 28.07.2020</t>
  </si>
  <si>
    <t>ОКТМО 03651418111, Краснодарский край, 
Темрюкский район, 
п.Веселовка ул.Морская</t>
  </si>
  <si>
    <t>23:30:0703006:1244, дата  присвоения КН 24.07.2020</t>
  </si>
  <si>
    <t xml:space="preserve">ОКТМО 03651418111, Краснодарский край, 
Темрюкский район, 
п.Веселовка </t>
  </si>
  <si>
    <t>23:30:0703006:1516, дата  присвоения КН 16.08.2022</t>
  </si>
  <si>
    <t>постоянное (бессрочное) пользование                                 № 23:30:0703006:1516-23/237/2022-1 от 09.09.2022</t>
  </si>
  <si>
    <t>23:30:0701008:31, дата  присвоения КН 05.04.2013</t>
  </si>
  <si>
    <t>Администрация Новотаманского сельского поселения Темрюкского района 75404 - муниципальные казенные учреждения, ИНН 2352037831, КПП 235201001, ОГРН 1052329075150, п.Таманский, ул. Ленина, д. 16</t>
  </si>
  <si>
    <t>Собственность  № 23:30:0701008:31-23/237/2023-2 от 14.12.2023</t>
  </si>
  <si>
    <t>704 кв.м.</t>
  </si>
  <si>
    <t>1.1.0000000024</t>
  </si>
  <si>
    <t>ОКТМО 03651418106, Краснодарский край,
Темрюкский район, 
п.Артющенко, ул Курортная</t>
  </si>
  <si>
    <t>ОКТМО 03651418106, Краснодарский край,
Темрюкский район, 
п.Артющенко, ул Зеленая</t>
  </si>
  <si>
    <t>1.1.0000000025</t>
  </si>
  <si>
    <t>23:30:0701008:41, дата  присвоения КН 05.04.2013</t>
  </si>
  <si>
    <t>, Распоряжение администрации Новотаманского СП от 05.05.2025 г.  №51-р</t>
  </si>
  <si>
    <t>Собственность  № 23:30:0701008:41-23/237/2023-2 от 14.12.2023</t>
  </si>
  <si>
    <t>870 кв.м.</t>
  </si>
  <si>
    <t xml:space="preserve">ОКТМО 03651418111, Краснодарский край, 
Темрюксий район, пос.Веселовка,ул.Гвардейская,27 </t>
  </si>
  <si>
    <t>23:30:0703004:740, дата  присвоения КН 05.05.2006</t>
  </si>
  <si>
    <t>общая долевая собственность 794/3175 № 23:30:0703004:740 -23/044/2019-4 от 20.05.2019</t>
  </si>
  <si>
    <t>1117092,00 /279360,96</t>
  </si>
  <si>
    <t>ОКТМО 03651418111, Краснодарский край, Темрюкский р-н, в земельном массиве АФ "Южная"</t>
  </si>
  <si>
    <t>Собственность  № 23:30:0703006:1560-23/237/2022-4 от 02.11.2022</t>
  </si>
  <si>
    <t>ОКТМО 03651418101, Краснодарский край, Темрюкский р-н, п. Таманский,  ул. Ленина</t>
  </si>
  <si>
    <t>23:30:0703006:1560, дата  присвоения КН 04.10.2022</t>
  </si>
  <si>
    <t>23:30:0701002:2325, дата  присвоения КН 26.02.2019</t>
  </si>
  <si>
    <t>Собственность  № 23:30:0701002:2325-23/044/2019-1 от 05.12.2019</t>
  </si>
  <si>
    <t xml:space="preserve">ОКТМО 03651418111, Краснодарский край, 
Темрюксий район, 
(п. Веселовка) 
Кладбище </t>
  </si>
  <si>
    <r>
      <rPr>
        <sz val="10"/>
        <rFont val="Times New Roman"/>
        <family val="1"/>
        <charset val="204"/>
      </rPr>
      <t>23:30:0703004:2472,  дата  присвоения КН 30.11.2018</t>
    </r>
    <r>
      <rPr>
        <sz val="10"/>
        <color rgb="FFFF0000"/>
        <rFont val="Times New Roman"/>
        <family val="1"/>
        <charset val="204"/>
      </rPr>
      <t xml:space="preserve">
</t>
    </r>
  </si>
  <si>
    <t>Собственность  № 23:30:0703004:2472-23/044/2019-1 от 28.11.2019</t>
  </si>
  <si>
    <t xml:space="preserve">ОКТМО 03651418101, Краснодарский край, 
Темрюксий район, 
(п. Таманский) 
Кладбище </t>
  </si>
  <si>
    <t>23:30:0701002:2305, дата  присвоения КН 03.12.2018</t>
  </si>
  <si>
    <t>Собственность  № 23:30:0701002:2305-23/044/2019-1 от 28.11.2019</t>
  </si>
  <si>
    <t>ОКТМО 03651418101, Краснодарский край Темрюксий район пос. Таманский ул. Ленина,14</t>
  </si>
  <si>
    <t>23:30:0701002:2725, дата  присвоения КН 20.10.2020</t>
  </si>
  <si>
    <t>Собственность  № 23:30:0701002:2725-23/237/2020-1 от 26.11.2020</t>
  </si>
  <si>
    <t xml:space="preserve">ОКТМО 03651418106, Краснодарский край, 
Темрюксий район, п Артющенко, проезд Веселовский </t>
  </si>
  <si>
    <t>23:30:0701009:42, дата  присвоения КН 21.03.2011</t>
  </si>
  <si>
    <t>Собственность  № 23-23-44/074/2014-128 от 26.08.2014</t>
  </si>
  <si>
    <t>ОКТМО 03651418106, Краснодарский край, 
Темрюксий район  пос.Артющенко, проезд Западный</t>
  </si>
  <si>
    <t>23:30:0701009:43, дата  присвоения КН 21.03.2011</t>
  </si>
  <si>
    <t>Собственность  № 23-23-44/074/2014-125 от 26.08.2014</t>
  </si>
  <si>
    <t>ОКТМО 03651418106, Краснодарский край, 
Темрюксий район пос.Артющенко, проезд Восточный</t>
  </si>
  <si>
    <t>23:30:0701009:39, дата  присвоения КН 21.03.2011</t>
  </si>
  <si>
    <t>Собственность  № 23-23-44/074/2014-124 от 26.08.2014</t>
  </si>
  <si>
    <t xml:space="preserve">ОКТМО 03651418106, Краснодарский край, 
Темрюксий район п. Артющенко, переулок Янтарный </t>
  </si>
  <si>
    <t>23:30:0701009:40, дата  присвоения КН 21.03.2011</t>
  </si>
  <si>
    <t>Собственность  № 23-23-44/074/2014-126 от 26.08.2014</t>
  </si>
  <si>
    <t xml:space="preserve">ОКТМО 03651418101, Краснодарский край,
Темрюкский район, 
п.Таманский </t>
  </si>
  <si>
    <t>23:30:0701002:2788, дата  присвоения КН 24.08.2022</t>
  </si>
  <si>
    <t>Собственность  № 23:30:0701002:2788-23/237/2023-4 от 22.08.2023</t>
  </si>
  <si>
    <t>СОТ Сосны</t>
  </si>
  <si>
    <t>ИЖС</t>
  </si>
  <si>
    <t>коммунальное обслуживание</t>
  </si>
  <si>
    <t>Под зданием ДК</t>
  </si>
  <si>
    <t>Для обслуживания и эксплуатации дороги</t>
  </si>
  <si>
    <t>парк</t>
  </si>
  <si>
    <t>территория общего пользования</t>
  </si>
  <si>
    <t>парк сосны</t>
  </si>
  <si>
    <t>Для обслуживания и эксплуатации автодороги местного значения общего пользования</t>
  </si>
  <si>
    <t xml:space="preserve">ОКТМО 03651418106, Краснодарский край Темрюксий район п. Артющенко, проезд Первомайский </t>
  </si>
  <si>
    <t>вид объекта</t>
  </si>
  <si>
    <t xml:space="preserve">Здание </t>
  </si>
  <si>
    <t>ОКТМО 03651418101, 353546, Краснодарский край, Темрюкский район, п. Таманский, ул. Ленина,16</t>
  </si>
  <si>
    <t>адрес (местоположение ) недвижимого имущества с указанием ОКТМО</t>
  </si>
  <si>
    <t>кадастровый номер муниципального недвижимого имущества с датой присвоения</t>
  </si>
  <si>
    <t>23:30:0701002:1828,дата  присвоения КН 24.09.2013</t>
  </si>
  <si>
    <t>сведения о земельном участке, на котором расположен объект (кадастровый номер, форма собственности, площадь)</t>
  </si>
  <si>
    <t>23:30:0701002:466, площадь 1306 кв.м, участок не оформлен в собственность</t>
  </si>
  <si>
    <t>сведения о правообладателе муниципального недвижимого имущества, включая полное наименование, организационно-правовую форму, ИНН, КПП, ОГРН, адрес местонахождения</t>
  </si>
  <si>
    <t>собственность 23-01.44-2,14.2002-407 от 18.09.2002</t>
  </si>
  <si>
    <t xml:space="preserve">358,6 кв.м., 1 этаж, нежилое </t>
  </si>
  <si>
    <t xml:space="preserve">Нежилое помещение </t>
  </si>
  <si>
    <t>23:30:0701002:1943, дата  присвоения КН 06.10.2013</t>
  </si>
  <si>
    <t>участок не оформлен в собственность</t>
  </si>
  <si>
    <t xml:space="preserve">45,4 кв.м, 1 этаж, нежилое </t>
  </si>
  <si>
    <t>Оперативное управление 23:30:0701002:1943-23/237/2022-6  от 24.10.2022</t>
  </si>
  <si>
    <t>Нежилое помещение</t>
  </si>
  <si>
    <t>ОКТМО 03651418101, 353546, Краснодарский край, Темрюкский район, п. Таманский, ул. Ленина (стройцех)</t>
  </si>
  <si>
    <t>иное сооружение</t>
  </si>
  <si>
    <t>23:30:0702002:1668, дата  присвоения КН 06.04.2023</t>
  </si>
  <si>
    <t>не поставлен на учет</t>
  </si>
  <si>
    <t>ОКТМО 03651418116, Краснодарский край, 
Темрюксий район, п. Прогресс ул. Гагарина</t>
  </si>
  <si>
    <t>собственность 23:30:0702002:1668-23/237/2024-3 от 02.08.2024</t>
  </si>
  <si>
    <t>участок не имеет границ и не оформлен в собственность</t>
  </si>
  <si>
    <t>ОКТМО 03651418116, Краснодарский край, 
Темрюксий район, п.Таманский, ул Сосновая к ж/д 21 и ШРП</t>
  </si>
  <si>
    <t>сооружение</t>
  </si>
  <si>
    <t>участок  не оформлен в собственность</t>
  </si>
  <si>
    <t>собственность 23:30:0000000:283-23/237/2025-1 от 06.03.2025</t>
  </si>
  <si>
    <t>ОКТМО 03651418116, Краснодарский край, 
Темрюксий район, п.Таманский, от межпоселкового газопровода до ул. Сосновой и ШРП</t>
  </si>
  <si>
    <t xml:space="preserve"> 23:30:0000000:283, дата  присвоения КН 19.12.2011 </t>
  </si>
  <si>
    <t xml:space="preserve"> 23:30:0701000:3083, дата  присвоения КН 29.11.2011 </t>
  </si>
  <si>
    <t>собственность 23:30:0701000:3083-23/237/2025-1 от 04.03.2025</t>
  </si>
  <si>
    <t>сооружения коммунального хозяйства</t>
  </si>
  <si>
    <t>ОКТМО 03651418116, Краснодарский край, 
Темрюксий район, п.Таманский ул.Каминского(от ул.Пионерской до жилого дома № 28)</t>
  </si>
  <si>
    <t xml:space="preserve"> 23:30:0701002:2745, дата  присвоения КН 11.06.2021 </t>
  </si>
  <si>
    <t>оперативное управление 23:30:0701002:2745-23/237/2024-3 от 20.12.2024</t>
  </si>
  <si>
    <t>23:30:0701002:1948, дата  присвоения КН 09.10.2013</t>
  </si>
  <si>
    <t>395,5 м2, 1 этаж, нежилое</t>
  </si>
  <si>
    <t>Оперативное управление 23:30:0701002:1948-23/237/2022-6  от 04.10.2022</t>
  </si>
  <si>
    <t>23:30:0702002:1150, дата  присвоения КН 03.06.2014</t>
  </si>
  <si>
    <t>земельный участок не оформлен</t>
  </si>
  <si>
    <t>собственность 23-23/044-23-23-44/113/2014-238/2 от 19.01.2015</t>
  </si>
  <si>
    <t>ОКТМО 03651418116, Краснодарский край, 
Темрюксий район, п. Прогресс, ул. Ленина,31</t>
  </si>
  <si>
    <t>ОКТМО 03651418111, Краснодарский край, 
Темрюксий район, п. Веселовка, ул. Гвардейская,18</t>
  </si>
  <si>
    <t>23:30:0703004:2214, дата  присвоения КН 03.06.2014</t>
  </si>
  <si>
    <t>собственность 23-23/044-23-23-44/113/2014-236/2 от 19.01.2015</t>
  </si>
  <si>
    <t xml:space="preserve"> ОКТМО 03651418101, Краснодарский край, 
Темрюксий район, п. Таманский, ул. Ленина,14</t>
  </si>
  <si>
    <t>23:30:0701002:2056, дата  присвоения КН 28.05.2014</t>
  </si>
  <si>
    <t>собственность 23-23-44/095/2014-145 от 06.11.2014</t>
  </si>
  <si>
    <t>квартира</t>
  </si>
  <si>
    <t>ОКТМО 03651418111, Краснодарский край, 
Темрюксий район, п.Веселовка, ул. Гвардейская,д 27 кв 1</t>
  </si>
  <si>
    <t xml:space="preserve">23:30:0703004:1481, дата  присвоения КН 28.10.2010 </t>
  </si>
  <si>
    <t>64,7 кв.м., жилое, 1 этаж</t>
  </si>
  <si>
    <t>собственность 23-23-44/109/2013-044 от 26.12.2013</t>
  </si>
  <si>
    <t>23:30:0703004:740, дата  присвоения КН 05.05.2006, земельный участок в общедолевой собственности 794/3175 кв. м</t>
  </si>
  <si>
    <t>нежилое здание</t>
  </si>
  <si>
    <t>ОКТМО 03651418111, Краснодарский край, 
Темрюксий район,п.Веселовка, ул.Гвардейская,27</t>
  </si>
  <si>
    <t xml:space="preserve">23:30:0703004:2445, дата  присвоения КН 04.04.2018 </t>
  </si>
  <si>
    <t>30,1 кв.м., нежилое, 1 этаж</t>
  </si>
  <si>
    <t>собственность 23:30:0703004:2445-23/044/2018-1 от 04.04.2018</t>
  </si>
  <si>
    <t>ОКТМО 03651418111, Краснодарский край, 
Темрюксий район, п.Веселовка, ул.Гвардейская,27</t>
  </si>
  <si>
    <t xml:space="preserve">23:30:0703004:2446, дата  присвоения КН 04.04.2018 </t>
  </si>
  <si>
    <t>7,2 кв.м., нежилое, 1 этаж, каменное</t>
  </si>
  <si>
    <t>собственность 23:30:0703004:2446-23/044/2018-1 от 04.04.2018</t>
  </si>
  <si>
    <t>сооружение историческое</t>
  </si>
  <si>
    <t>23:30:0703004:3176, дата  присвоения КН 18.12.2024</t>
  </si>
  <si>
    <t>Протяженность:  45 м</t>
  </si>
  <si>
    <t>собственность 23:30:0703004:3176-23/237/2025-1 от 14.08.2025</t>
  </si>
  <si>
    <t>23:30:0702002:1306, дата  присвоения КН 24.12.2019</t>
  </si>
  <si>
    <t>Протяженность:  75 м</t>
  </si>
  <si>
    <t xml:space="preserve"> земельный участок не оформлен</t>
  </si>
  <si>
    <t>собственность 23:30:0702002:1306-23/237/2024-3 от 01.08.2024</t>
  </si>
  <si>
    <t>ОКТМО 03651418101, 353546, Краснодарский край, Темрюкский район п. Таманский, ул. Театральная,3</t>
  </si>
  <si>
    <t>1469 п.м</t>
  </si>
  <si>
    <t>Сооружение</t>
  </si>
  <si>
    <t>ОКТМО 03651418116, Краснодарский край, 
Темрюксий район, пос. Таманский по ул. Северной, ул. Садовой, ул. Юбилейной, ул. Таманской, ул. Ленина</t>
  </si>
  <si>
    <t>ОКТМО 03651418116, Краснодарский край, 
Темрюксий район, пос. Таманский п. Таманский ул.Сдовая(к жил.дому №6 к столовой)</t>
  </si>
  <si>
    <t xml:space="preserve"> ОКТМО 03651418116, Краснодарский край, 
Темрюксий район,  п. Таманский</t>
  </si>
  <si>
    <t>23:30:0701002:2798,дата  присвоения КН 31.01.2023</t>
  </si>
  <si>
    <t xml:space="preserve">44 п м </t>
  </si>
  <si>
    <t>23:30:0701002:2820 дата  присвоения КН 16.03.2023</t>
  </si>
  <si>
    <t>ОКТМО 03651418116, Краснодарский край, 
Темрюксий район, п. Таманский</t>
  </si>
  <si>
    <t>23:30:0701002:2809, дата  присвоения КН 13.02.2023</t>
  </si>
  <si>
    <t>23:30:0701002:2725, дата  присвоения КН 20.10.2020, Собственность  № 23:30:0701002:2725-23/237/2020-1 от 26.11.2020, 11406+/-37 кв.м.</t>
  </si>
  <si>
    <t xml:space="preserve">14 п м </t>
  </si>
  <si>
    <t>собственность 23:30:0701002:2809-23/237/2024-3 от 05.08.2024</t>
  </si>
  <si>
    <t>ОКТМО 03651418116, Краснодарский край, 
Темрюксий район, пос. Таманский по ул. Крымской, ул. Юбилейной, ул. Черноморской, ул. Ленина</t>
  </si>
  <si>
    <t>23:30:0701002:2830 дата  присвоения КН 23.03.2023</t>
  </si>
  <si>
    <t>834 п.м</t>
  </si>
  <si>
    <t>собственность 23:30:0701002:2830-23/237/2024-1 от 02.08.2024</t>
  </si>
  <si>
    <t>23:30:0702002:1663 дата  присвоения КН 10.02.2023</t>
  </si>
  <si>
    <t>1183 п.м.</t>
  </si>
  <si>
    <t>собственность 23:30:0702002:1663-23/237/2024-3 от 02.08.2024</t>
  </si>
  <si>
    <t>ОКТМО 03651418116, Краснодарский край, 
Темрюксий район пос. Прогресс по ул. Парковой, ул. Мира, ул. Степной</t>
  </si>
  <si>
    <t>ОКТМО 03651418116, Краснодарский край, 
Темрюксий район пос. Прогресс по ул. Лиманной от ул. Гагарина до ул. Восточной с закольцовкой с ул. Ленина</t>
  </si>
  <si>
    <t>23:30:0702002:1664 дата  присвоения КН 10.02.2023</t>
  </si>
  <si>
    <t>1251 п.м</t>
  </si>
  <si>
    <t xml:space="preserve">23:30:0702002:522, 23:30:0702002:1, 23:30:0702002:459, 23:30:0702002:472, 23:30:0702002:473, 23:30:0702002:450, 23:30:0702002:463, 23:30:0702002:491, 23:30:0702002:458, 23:30:0702002:484, 23:30:0702002:365, 23:30:0702002:364, 23:30:0702002:545, 23:30:0702002:2996, 23:30:0702002:1286, 23:30:0702002:1701 </t>
  </si>
  <si>
    <t>собственность 23:30:0702002:1664-23/237/2024-3 от 02.08.2024</t>
  </si>
  <si>
    <t>ОКТМО 03651418116, Краснодарский край, 
Темрюксий район пос. Прогресс от ул. Лиманной до ул. Мартыненко, по ул.Юбилейной, ул. Виноградной, ул. Южной</t>
  </si>
  <si>
    <t>23:30:0702002:1666 дата  присвоения КН 14.02.2023</t>
  </si>
  <si>
    <t>23:30:0702002:513, 23:30:0702002:12, 23:30:0702002:321, 23:30:0702002:497, 23:30:0702002:475, 23:30:0702002:489, 23:30:0702002:323, 23:30:0702002:334, 23:30:0702002:333, 23:30:0702002:553, 23:30:0702002:2996, 23:30:0702002:329, 23:30:0702002:525</t>
  </si>
  <si>
    <t>собственность 23:30:0702002:1666-23/237/2024-3 от 02.08.2024</t>
  </si>
  <si>
    <t>ОКТМО 03651418116, Краснодарский край, 
Темрюксий район пос. Прогресс по ул. Лиманной, ул. Мартыненко, ул. Гаражной, ул. Октябрьской, ул. Таманской</t>
  </si>
  <si>
    <t>23:30:0702002:1667 дата  присвоения КН 14.02.2023</t>
  </si>
  <si>
    <t>2010 п.м</t>
  </si>
  <si>
    <t xml:space="preserve">23:30:0702002:512, 23:30:0702002:518, 23:30:0702002:171, 23:30:0702002:200, 23:30:0702002:492, 23:30:0702002:498, 23:30:0702002:487, 23:30:0702002:471, 23:30:0702002:3, 23:30:0702002:488, 23:30:0702002:457, 23:30:0702002:456, 23:30:0702002:521, 23:30:0702002:539, 23:30:0702002:546, 23:30:0702002:2996, 23:30:0702002:1158   </t>
  </si>
  <si>
    <t>собственность 23:30:0702002:1667-23/237/2024-3 от 05.08.2024</t>
  </si>
  <si>
    <t>ОКТМО 03651418111, Краснодарский край, 
Темрюксий район пос. Веселовка по ул. Таманской, ул Гаражной, ул. Школьной</t>
  </si>
  <si>
    <t>720 п.м</t>
  </si>
  <si>
    <t>23:30:0703004:3026 дата  присвоения КН 10.02.2023</t>
  </si>
  <si>
    <t>23:30:0703004:717, 23:30:0703004:715, 23:30:0703004:2, 23:30:0703004:737, 23:30:0703004:770, 23:30:0703004:754, 23:30:0703004:724, 23:30:0703004:747, 23:30:0703004:876, 23:30:0703004:1618</t>
  </si>
  <si>
    <t>собственность 23:30:0703004:3026-23/237/2024-3 от 05.08.2024</t>
  </si>
  <si>
    <t>ОКТМО 03651418111, Краснодарский край, 
Темрюксий район пос. Веселовка по ул. Черноморской от Школьной до границ жилого дома №1</t>
  </si>
  <si>
    <t>23:30:0703004:3027 дата  присвоения КН 10.02.2023</t>
  </si>
  <si>
    <t>153 п.м</t>
  </si>
  <si>
    <t>собственность 23:30:0703004:3027-23/237/2024-3 от 05.08.2024</t>
  </si>
  <si>
    <t xml:space="preserve">23:30:0703004:717, 23:30:0703004:770, 23:30:0703004:855 участки в частной   собственности </t>
  </si>
  <si>
    <t>ОКТМО 03651418111, Краснодарский край, 
Темрюксий район пос. Веселовка по ул. Гагарина, ул. Черноморской, ул. Набережной, ул. Центральной, ул. Новой, ул. Северной.</t>
  </si>
  <si>
    <t>23:30:0702002:3028 дата  присвоения КН 13.02.2023</t>
  </si>
  <si>
    <t>2620 п.м</t>
  </si>
  <si>
    <t>23:30:0703004:57, 23:30:0703004:47, 23:30:0703004:50, 23:30:0703004:932, 23:30:0703004:53, 23:30:0703004:54, 23:30:0703004:55, 23:30:0703004:2289, 23:30:0703004:2288, 23:30:0703004:68, 23:30:0703004:67, 23:30:0703004:66, 23:30:0703004:65, 23:30:0703004:64, 23:30:0703004:63, 23:30:0703004:62, 23:30:0703004:61, 23:30:0703004:60, 23:30:0703004:127, 23:30:0703004:789, 23:30:0703004:2526, 23:30:0703004:2524, 23:30:0703004:741, 23:30:0703004:762, 23:30:0703004:350, 23:30:0703004:800, 23:30:0703004:348, 23:30:0703004:3155, 23:30:0703004:3156, 23:30:0703004:3157</t>
  </si>
  <si>
    <t>собственность 23:30:0703004:3028-23/237/2024-3 от 05.08.2024</t>
  </si>
  <si>
    <t>ОКТМО 03651418111, Краснодарский край, 
Темрюксий районпос. Веселовка по ул. Мичурина, ул. Советской, ул. Таманской</t>
  </si>
  <si>
    <t>2200 п.м</t>
  </si>
  <si>
    <t>23:30:0703004:3030 дата  присвоения КН 16.02.2023</t>
  </si>
  <si>
    <t>собственность 23:30:0703004:3030-23/237/2024-1 от 02.08.2024</t>
  </si>
  <si>
    <t>23:30:0703004:3031 дата  присвоения КН 17.03.2023</t>
  </si>
  <si>
    <t>2160 п.м</t>
  </si>
  <si>
    <t xml:space="preserve">23:30:0703004:764, 23:30:0703004:857, 23:30:0703004:711, 23:30:0703004:749, 23:30:0703004:811, 23:30:0703004:713, 23:30:0703004:18, 23:30:0703004:226, 23:30:0703004:227, 23:30:0703004:26, 23:30:0703004:291, 23:30:0703004:718, 23:30:0703004:720, 23:30:0703004:725, 23:30:0703004:730, 23:30:0703004:33,  23:30:0703004:825, 23:30:0703004:37, 23:30:0703004:4, 23:30:0703004:704, 23:30:0703004:13, 23:30:0703004:750, 23:30:0703004:20, 23:30:0703004:733, 23:30:0703004:743, 23:30:0703004:744, 23:30:0703004:712, 23:30:0703004:2906, 23:30:0703004:886, 23:30:0703004:290, 23:30:0703004:289, 23:30:0703004:882,  23:30:0703004:834, 23:30:0703004:739, 23:30:0703004:946, 23:30:0703004:3148, 23:30:0703004:3243 </t>
  </si>
  <si>
    <t xml:space="preserve">23:30:0703004:2478, 23:30:0703004:786, 23:30:0703004:787, 23:30:0703004:804, 23:30:0703004:761, 23:30:0703004:771, 23:30:0703004:774, 23:30:0703004:735, 23:30:0703004:740, 23:30:0703004:714,  23:30:0703004:706, 23:30:0703004:728, 23:30:0703004:729, 23:30:0703004:762, 23:30:0703004:760, 23:30:0703004:39, 23:30:0703004:822, 23:30:0703004:863, 23:30:0703004:882, 23:30:0703004:945, 23:30:0703004:1546 23:30:0703004:1595, 23:30:0703004:33, 23:30:0703004:708, 23:30:0703004:2500,  23:30:0703004:3193, 23:30:0703004:3194  </t>
  </si>
  <si>
    <t>собственность 23:30:0703004:3031-23/237/2024-1 от 05.08.2024</t>
  </si>
  <si>
    <t>23:30:0703004:3037 дата  присвоения КН 06.04.2023</t>
  </si>
  <si>
    <t>23:30:0703004:2400, 23:30:0703004:847, 23:30:0703004:828, 23:30:0703004:807, 23:30:0703004:665, 23:30:0703004:2399</t>
  </si>
  <si>
    <t>собственность 23:30:0703004:3037-23/237/2024-3 от 05.08.2024</t>
  </si>
  <si>
    <t>23:30:0701002:2797, дата  присвоения КН 27.01.2023</t>
  </si>
  <si>
    <t>ОКТМО 03651418116,  Краснодарский край, р-н. Темрюкский, п. Таманский, ул. Краснодарская, д. 18</t>
  </si>
  <si>
    <t xml:space="preserve">73 п м </t>
  </si>
  <si>
    <t>142439.32</t>
  </si>
  <si>
    <t>собственность 23:30:0701002:2797-23/237/2024-3 от 05.08.2024</t>
  </si>
  <si>
    <t>23:30:0701002:2326,форма собственности - Государственная федеральная;Муниципальная, 15220 кв.м;    23:30:0701002:2226,форма собственности - частная, 1823 кв.м кв.м;</t>
  </si>
  <si>
    <t>собственность 23:30:0701002:2798-23/237/2024-3 от 05.08.2024</t>
  </si>
  <si>
    <t>ОКТМО 03651418116,  Краснодарский край, р-н. Темрюкский, пос Таманский по ул. Заводской (четная сторона) с подключением от ул. Степной и по ул. Солнечной с закольцовкой в конце ул. Степной</t>
  </si>
  <si>
    <t>23:30:0701002:2799, дата  присвоения КН 31.01.2023</t>
  </si>
  <si>
    <t>415 п.м</t>
  </si>
  <si>
    <t>23:30:0701002:1053, площадь -  3414 кв.м; 23:30:0701002:145, форма собственности - частная, площадь -  331 кв.м</t>
  </si>
  <si>
    <t>собственность 23:30:0701002:2799-23/237/2024-3 от 05.08.2024</t>
  </si>
  <si>
    <t>ОКТМО 03651418116,  Краснодарский край, р-н. Темрюкский,пос. Таманский по ул Заводской(нечетная сторона) от ул. Степной и по ул. Солнечной с закольцовкой в конце ул. Степной</t>
  </si>
  <si>
    <t>23:30:0701002:2800, дата  присвоения КН 01.02.2023</t>
  </si>
  <si>
    <t>23:30:0701002:181, 23:30:0701002:182,  23:30:0701002:185, 23:30:0701002:168, 23:30:0701002:167, 23:30:0701002:2729,  23:30:0701002:164, 23:30:0701002:184, 23:30:0701002:1099,23:30:0701002:1100,  23:30:0701002:58, 23:30:0701002:2961,23:30:0701002:2962,23:30:0701002:2994,  23:30:0701002:2995, 23:30:0701002:165</t>
  </si>
  <si>
    <t>639 п.м</t>
  </si>
  <si>
    <t>собственность 23:30:0701002:2800-23/237/2024-3 от 05.08.2024</t>
  </si>
  <si>
    <t>ОКТМО 03651418116,  Краснодарский край, р-н. Темрюкский,пос. Таманский пос. Таманский по ул. Юбилейной, ул. Крымской, ул. Черноморской</t>
  </si>
  <si>
    <t>23:30:0701002:2801, дата  присвоения КН 03.02.2023</t>
  </si>
  <si>
    <t>500 п.м</t>
  </si>
  <si>
    <t>Земельные участки не найдены</t>
  </si>
  <si>
    <t>собственность 23:30:0701002:2801-23/237/2024-3 от 05.08.2024</t>
  </si>
  <si>
    <t>ОКТМО 03651418116,  Краснодарский край, р-н. Темрюкский пос. таманский по ул. Краснодарской, ул. Каминского, ул. Олимпийской, ул. Пионерской</t>
  </si>
  <si>
    <t>23:30:0701002:2802, дата  присвоения КН 06.02.2023</t>
  </si>
  <si>
    <t>1560 п.м</t>
  </si>
  <si>
    <t>23:30:0702002:1647, 23:30:0702002:515, 23:30:0702002:519, 23:30:0702002:13, 23:30:0702002:171, 23:30:0702002:29, 23:30:0702002:32, 23:30:0702002:505, 23:30:0702002:508, 23:30:0702002:511, 23:30:0702002:107, 23:30:0702002:490, 23:30:0702002:469, 23:30:0702002:485, 23:30:0702002:483, 23:30:0702002:486, 23:30:0702002:460, 23:30:0702002:494, 23:30:0702002:33, 23:30:0702002:537, 23:30:0702002:538, 23:30:0702002:547, 23:30:0702002:14, 23:30:0702002:1680, 23:30:0702002:1681, 23:30:0702002:1712 форма собственности - частная</t>
  </si>
  <si>
    <t>23:30:0701002:1090, 23:30:0701002:949,  23:30:0701002:956, 23:30:0701002:1003, 23:30:0701002:983, 23:30:0701002:550,  23:30:0701002:548, 23:30:0701002:2341, 23:30:0701002:59, 23:30:0701002:547,  23:30:0701002:32, 23:30:0701002:1092,23:30:0701002:1097,23:30:0701002:1582,  23:30:0701002:2216, 23:30:0701002:2326 форма собственности - частная</t>
  </si>
  <si>
    <t>собственность 23:30:0701002:2802-23/237/2024-3 от 02.08.2024</t>
  </si>
  <si>
    <t>ОКТМО 03651418116,  Краснодарский край, р-н. Темрюкский пос. Таманский по ул. Черноморской, ул. Олимпийской, ул. Цветочной</t>
  </si>
  <si>
    <t>23:30:0701002:2804, дата  присвоения КН 07.02.2023</t>
  </si>
  <si>
    <t>507 п.м</t>
  </si>
  <si>
    <t xml:space="preserve">23:30:0701002:2181, 23:30:0701002:48,  23:30:0701002:934, 23:30:0701002:1033, 23:30:0701002:1080, 23:30:0701002:2180 участки в частной   собственности </t>
  </si>
  <si>
    <t>собственность 23:30:0701002:2804-23/237/2024-3 от 05.08.2024</t>
  </si>
  <si>
    <t>ОКТМО 03651418116,  Краснодарский край, р-н. Темрюкский пос. Таманский по ул. Степной, ул. Заречной, ул. Солнечной</t>
  </si>
  <si>
    <t>23:30:0701002:2805, дата  присвоения КН 07.02.2023</t>
  </si>
  <si>
    <t>2396 п.м</t>
  </si>
  <si>
    <t>23:30:0701002:175, 23:30:0701002:36,  23:30:0701002:40, 23:30:0701002:41, 23:30:0701002:219, 23:30:0701002:222,  23:30:0701002:237, 23:30:0701002:218, 23:30:0701002:55, 23:30:0701002:192,  23:30:0701002:193, 23:30:0701002:39, 23:30:0701002:37, 23:30:0701002:211,  23:30:0701002:196, 23:30:0701002:208, 23:30:0701002:194, 23:30:0701002:212,  23:30:0701002:13, 23:30:0701002:1077, 23:30:0701002:1078, 23:30:0701002:2793,  23:30:0701002:4, 23:30:0701002:200, 23:30:0701002:215, 23:30:0701002:2,  23:30:0701002:2944, 23:30:0701002:2945, 23:30:0701002:2952, 23:30:0701002:2961,  23:30:0701002:2959, 23:30:0701002:3068  форма собственности - частная</t>
  </si>
  <si>
    <t>собственность 23:30:0701002:2805-23/237/2024-1 от 05.08.2024</t>
  </si>
  <si>
    <t>ОКТМО 03651418116, Краснодарский край, 
Темрюксий район, пос. Таманский по ул. Юбилейной, ул. Красноармейской, ул. Советской, ул. Черноморской</t>
  </si>
  <si>
    <t>23:30:0701002:2806 дата  присвоения КН 07.02.2023</t>
  </si>
  <si>
    <t xml:space="preserve">23:30:0701002:1034, 23:30:0701002:47,  23:30:0701002:1026, 23:30:0701002:1004, 23:30:0701002:1005, 23:30:0701002:29,  23:30:0701002:984, 23:30:0701002:1021 участки в частной   собственности </t>
  </si>
  <si>
    <t xml:space="preserve">23:30:0701002:51, 23:30:0701002:1007,  23:30:0701002:1015, 23:30:0701002:973, 23:30:0701002:1002, 23:30:0701002:957,  23:30:0701002:1065, 23:30:0701002:1055, 23:30:0701002:1070, 23:30:0701002:1139, 23:30:0701002:2284,  23:30:0701002:947, 23:30:0701002:2998, участки в частной   собственности </t>
  </si>
  <si>
    <t>1275 п.м</t>
  </si>
  <si>
    <t>собственность 23:30:0701002:2806-23/237/2024-3 от 02.08.2024</t>
  </si>
  <si>
    <t>ОКТМО 03651418116, Краснодарский край, 
Темрюксий район,п. Артющенко (ул.Западная)</t>
  </si>
  <si>
    <t>2070 п.м, глубина прокладки 2.0-2.2 м</t>
  </si>
  <si>
    <t>23:30:0000000:5765, дата  присвоения КН 21.03.2025</t>
  </si>
  <si>
    <t>23:30:0000000:4695, 23:30:0000000:3018,  23:30:0000000:4543</t>
  </si>
  <si>
    <t>собственность 23:30:0000000:5765-21.03.2025</t>
  </si>
  <si>
    <t>нет кадастрового номера</t>
  </si>
  <si>
    <t>ОКТМО 03651418116, Краснодарский край, 
Темрюксий район, п.Таманский по стадиону</t>
  </si>
  <si>
    <t xml:space="preserve"> 23:30:0701002:2882, дата  присвоения КН 23.11.2023 </t>
  </si>
  <si>
    <t xml:space="preserve"> 23:30:0701002:2725, форма собственности -Муниципальная, площадь - 11406.00 кв.м </t>
  </si>
  <si>
    <t>собственность 23:30:0701002:2882-23/237/2024-3 от 31.07.2024</t>
  </si>
  <si>
    <t xml:space="preserve">ОКТМО 03651418116, Краснодарский край, 
Темрюксий район, п. Таманский от ВК на территории котельной до ул Театральной </t>
  </si>
  <si>
    <t xml:space="preserve"> 23:30:0701002:2881, дата  присвоения КН 08.11.2023</t>
  </si>
  <si>
    <t xml:space="preserve"> 23:30:0701002:3025, форма собственности -Частная, площадь - 39105 кв.м</t>
  </si>
  <si>
    <t>собственность 23:30:0701002:2881-23/237/2024-3 от 01.08.2024</t>
  </si>
  <si>
    <t>ОКТМО 03651418116, Краснодарский край, 
Темрюксий район,п.Таманский о школы (между ул.Пионерской и ул.Строителей)</t>
  </si>
  <si>
    <t xml:space="preserve"> 23:30:0701002:2880, дата  присвоения КН 07.11.2023 </t>
  </si>
  <si>
    <t xml:space="preserve"> 23:30:0701002:542, форма собственности -частная, площадь - 1919 кв.м                23:30:0701002:62, форма собственности -частная, площадь - 1500 кв.м       </t>
  </si>
  <si>
    <t>собственность 23:30:0701002:2880-23/237/2024-3 от 31.07.2024</t>
  </si>
  <si>
    <t xml:space="preserve"> 23:30:0701002:2879, дата  присвоения КН 07.11.2023</t>
  </si>
  <si>
    <t>ОКТМО 03651418116, Краснодарский край, 
Темрюксий район, п. Таманский от ул.Черноморской вдоль забора ВЧ к жил.дому № 7 по ул.Цветочнаяи жилому дому по ул. Олимпийская</t>
  </si>
  <si>
    <t>23:30:0701002:870, форма собственности -Частная, площадь - 1360 кв.м    23:30:0701002:1033, форма собственности -Частная, площадь - 4100 кв.м</t>
  </si>
  <si>
    <t>собственность 23:30:0701002:2879-23/237/2024-3 от 30.07.2024</t>
  </si>
  <si>
    <t>ОКТМО 03651418116, Краснодарский край, 
Темрюксий район п. Таманский между ул.Гаражная и ул Кубанская</t>
  </si>
  <si>
    <t xml:space="preserve"> 23:30:0701002:2878, дата  присвоения КН 07.11.2023</t>
  </si>
  <si>
    <t xml:space="preserve"> 23:30:0701002:53, форма собственности -Частная, площадь -  1802 кв.м</t>
  </si>
  <si>
    <t>собственность 23:30:0701002:2878-23/237/2024-3 от 01.08.2024</t>
  </si>
  <si>
    <t>ОКТМО 03651418116, Краснодарский край, 
Темрюксий район п. Таманский к зданию Дома Культуры</t>
  </si>
  <si>
    <t xml:space="preserve"> 23:30:0701002:2877, дата  присвоения КН 03.11.2023</t>
  </si>
  <si>
    <t xml:space="preserve"> 23:30:0701002:2725, форма собственности -Муниципальная, площадь -  11406.00 кв.м</t>
  </si>
  <si>
    <t>собственность 23:30:0701002:2877-23/237/2024-3 от 01.08.2024</t>
  </si>
  <si>
    <t>ОКТМО 03651418116, Краснодарский край, 
Темрюксий район, п. Таманский от школы до ВК на территории котельной, от ВК до подводящего водопровода по ул.Кубанская</t>
  </si>
  <si>
    <t xml:space="preserve"> 23:30:0701002:2876, дата  присвоения КН 02.11.2023</t>
  </si>
  <si>
    <t xml:space="preserve"> 23:30:0701002:504, форма собственности -, площадь - 31569 кв.м   23:30:0701002:3025, форма собственности - частная, площадь - 39105 кв.м</t>
  </si>
  <si>
    <t>собственность 23:30:0701002:2876-23/237/2024-3 от 31.07.2024</t>
  </si>
  <si>
    <t xml:space="preserve">ОКТМО 03651418116, Краснодарский край, 
Темрюксий район, п. Таманский по ул.Краснодарская до здания администрации </t>
  </si>
  <si>
    <t xml:space="preserve"> 23:30:0701002:2875, дата  присвоения КН 02.11.2023 </t>
  </si>
  <si>
    <t xml:space="preserve"> 23:30:0701002:2266, форма собственности -осударственная федеральная;Муниципальная, площадь - 15220 кв.м               23:30:0701002:2326, форма собственности -Муниципальная, площадь - 37380 кв.м  </t>
  </si>
  <si>
    <t>собственность 23:30:0701002:2875-23/237/2024-3 от 31.07.2024</t>
  </si>
  <si>
    <t xml:space="preserve">ОКТМО 03651418116, Краснодарский край, 
Темрюксий район п. Таманский к зданию администрации </t>
  </si>
  <si>
    <t xml:space="preserve"> 23:30:0701002:2874, дата  присвоения КН 02.11.2023</t>
  </si>
  <si>
    <t>собственность 23:30:0701002:2874-23/237/2024-3 от 01.08.2024</t>
  </si>
  <si>
    <t>ОКТМО 03651418116, Краснодарский край, 
Темрюксий район, п. Таманский ул.Краснодарская</t>
  </si>
  <si>
    <t xml:space="preserve"> 23:30:0701002:2873, дата  присвоения КН 30.10.2023</t>
  </si>
  <si>
    <t>данные отсутствуют</t>
  </si>
  <si>
    <t>собственность 23:30:0701002:2873-23/237/2024-3 от 01.08.2024</t>
  </si>
  <si>
    <t xml:space="preserve">ОКТМО 03651418116, Краснодарский край, 
Темрюксий район, п. Таманский между ул.Гаражной и ул.Театральной </t>
  </si>
  <si>
    <t xml:space="preserve"> 23:30:0701002:2872, дата  присвоения КН 30.10.2023</t>
  </si>
  <si>
    <t>собственность 23:30:0701002:2872-23/237/2024-3 от 01.08.2024</t>
  </si>
  <si>
    <t>ОКТМО 03651418116, Краснодарский край, 
Темрюксий район, п.Таманский ул.Таманская</t>
  </si>
  <si>
    <t xml:space="preserve"> 23:30:0701002:2870, дата  присвоения КН 24.10.2023 </t>
  </si>
  <si>
    <t>собственность 23:30:0701002:2870-23/237/2024-1 от 31.07.2024</t>
  </si>
  <si>
    <t xml:space="preserve">ОКТМО 03651418116, Краснодарский край, 
Темрюксий район,п. Таманский от ул. Черноморской до ул. Виноградной д №20 </t>
  </si>
  <si>
    <t xml:space="preserve"> 23:30:0701002:2372, дата  присвоения КН 02.07.2020</t>
  </si>
  <si>
    <t>23:30:0701002:903, форма собственности - ,  площадь -  1724 кв.м 23:30:0701002:925, форма собственности - , площадь -  1931 кв.м</t>
  </si>
  <si>
    <t>собственность 23:30:0701002:2372-23/237/2024-3 от 01.08.2024</t>
  </si>
  <si>
    <t xml:space="preserve">ОКТМО 03651418116, Краснодарский край, 
Темрюксий район п. Таманский от подводящего водопровода до жилого дома в поле </t>
  </si>
  <si>
    <t xml:space="preserve"> 23:30:0701000:4362, дата  присвоения КН 01.11.2023</t>
  </si>
  <si>
    <t>23:30:0000000:3003, форма собственности -Государственная субъекта РФ, площадь -  71332 кв.м</t>
  </si>
  <si>
    <t>принят на учет как бесхозный объект недвижимости 02,11,2023, 23:30:0701000:4362-23/237/2023-1У</t>
  </si>
  <si>
    <t>ОКТМО 03651418116, Краснодарский край, 
Темрюксий район,п. Таманский ул.Степная(межджу ул.Заводской и ул.Степной-200м)</t>
  </si>
  <si>
    <t xml:space="preserve"> 23:30:0701002:2868, дата  присвоения КН 28.08.2023</t>
  </si>
  <si>
    <t>23:30:0701002:37, форма собственности - , площадь - 2267 кв.м</t>
  </si>
  <si>
    <t>собственность 23:30:0701002:2868-23/237/2024-1 от 01.08.2024</t>
  </si>
  <si>
    <t>23:30:0701002:2866 дата  присвоения КН 25.08.2023</t>
  </si>
  <si>
    <t>23:30:0701002:1042, форма собственности - , площадь -  1459 кв.м     23:30:0701002:2327, форма собственности -Муниципальная , площадь - 8491 кв.м</t>
  </si>
  <si>
    <t>собственность 23:30:0701002:2866-23/237/2024-3 от 31.07.2024</t>
  </si>
  <si>
    <t>ОКТМО 03651418116, Краснодарский край, 
Темрюксий район, п. Таманский ул.Заречная (к ж/д №1)</t>
  </si>
  <si>
    <t>23:30:0701002:2867, дата  присвоения КН 25.08.2023</t>
  </si>
  <si>
    <t>собственность 23:30:0701002:2867-23/237/2024-3 от 31.07.2024</t>
  </si>
  <si>
    <t xml:space="preserve">ОКТМО 03651418116, Краснодарский край, 
Темрюксий район,п.Таманский ул Пионерская </t>
  </si>
  <si>
    <t xml:space="preserve"> 23:30:0701002:2366, дата  присвоения КН 23.06.2020 </t>
  </si>
  <si>
    <t xml:space="preserve"> 23:30:0701002:1000, форма собственности - , площадь - 1478 кв.м        23:30:0701002:1013, форма собственности -Частная, площадь - 1478 кв.м   23:30:0701002:1051, форма собственности -Частная, площадь - 1500 кв.м</t>
  </si>
  <si>
    <t>ОКТМО 03651418116, Краснодарский край, 
Темрюксий район,п. Таманский  ул. Заречная от пересечения  ул. Солнечная /ул. Заречная до  д № 6А (290м), ул. Заречная от д № 6А до д. № 2 (200м).Пересечение ул. Солнечная и ул. Заречная (40м)</t>
  </si>
  <si>
    <t xml:space="preserve"> 23:30:0701002:2980, дата  присвоения КН 18.12.2024</t>
  </si>
  <si>
    <t>441 м</t>
  </si>
  <si>
    <t>собственность 23:30:0701002:2980-23/237/2025-1 от 12.08.2025</t>
  </si>
  <si>
    <t xml:space="preserve">ОКТМО 03651418116, Краснодарский край, 
Темрюксий район п.Прогресс к растворному узлу </t>
  </si>
  <si>
    <t xml:space="preserve"> 23:30:0702002:1677, дата  присвоения КН 29.08.2023</t>
  </si>
  <si>
    <t>собственность 23:30:0702002:1677-23/237/2024-3 от 01.08.2024</t>
  </si>
  <si>
    <t>ОКТМО 03651418111, Краснодарский край, 
Темрюксий район пос. Веселовка по ул. Гвардейская, ул. Гагарина, ул. Новая, ул. Полевая</t>
  </si>
  <si>
    <t>ОКТМО 03651418111, Краснодарский край, 
Темрюксий район п. Веселовка ул.Пантикопейская</t>
  </si>
  <si>
    <t xml:space="preserve"> 23:30:0703004:2545, дата  присвоения КН 15.06.2020</t>
  </si>
  <si>
    <t>собственность 23:30:0703004:2545-23/237/2024-3 от 02.08.2024</t>
  </si>
  <si>
    <t xml:space="preserve">ОКТМО 03651418111, Краснодарский край, 
Темрюксий район п.Веселовка ул.Северная </t>
  </si>
  <si>
    <t xml:space="preserve"> 23:30:0703004:3083, дата  присвоения КН 26.10.2023</t>
  </si>
  <si>
    <t>собственность 23:30:0703004:3083-23/237/2024-3 от 05.08.2024</t>
  </si>
  <si>
    <t>ОКТМО 03651418116, Краснодарский край, 
Темрюксий район п. Веселовка по ул. Шоссейная от точки подключения № 1 до ПК0+54, 6.</t>
  </si>
  <si>
    <t xml:space="preserve"> 23:30:0000000:4760, дата  присвоения КН 15.05.2023</t>
  </si>
  <si>
    <t>23:30:0000000:2438, форма собственности - Собственность публично-правовых образований, площадь - 998 кв.м         23:30:0000000:3059, форма собственности - Государственная субъекта РФ, площадь - 574 кв.м</t>
  </si>
  <si>
    <t>собственность 23:30:0000000:4760-23/237/2024-3 от 02.08.2024</t>
  </si>
  <si>
    <t>ОКТМО 03651418116, Краснодарский край, 
Темрюксий район п. Веселовка по ул. Шоссейная от колодца №1 до ПК47+74 п.</t>
  </si>
  <si>
    <t xml:space="preserve"> 23:30:0000000:4761, дата  присвоения КН 11.05.2023</t>
  </si>
  <si>
    <t>23:30:0000000:2060, форма собственности - Муниципальная, площадь - 14825.00 кв.м       23:30:0000000:3116, форма собственности - Собственность публично-правовых образований,площадь - 302 кв.м</t>
  </si>
  <si>
    <t>собственность 23:30:0000000:4761-23/237/2024-3 от 05.08.2024</t>
  </si>
  <si>
    <t>ОКТМО 03651418116, Краснодарский край, 
Темрюксий район п. Веселовка по ул. Шоссейная от ПК35-44, 3 до колодца 01п.</t>
  </si>
  <si>
    <t xml:space="preserve">801 п м </t>
  </si>
  <si>
    <t xml:space="preserve"> 23:30:0000000:4762, дата  присвоения КН 11.05.2023</t>
  </si>
  <si>
    <t>23:30:0703003:5, форма собственности - Частная, площадь -  2116812 кв.м     23:30:0000000:2059, форма собственности - Муниципальная, площадь - 16935 кв.м   23:30:0000000:2060, форма собственности - Муниципальная, ,площадь - 14825.00 кв.м</t>
  </si>
  <si>
    <t>собственность 23:30:0000000:4762-23/237/2024-3 от 02.08.2024</t>
  </si>
  <si>
    <t>ОКТМО 03651418116, Краснодарский край, 
Темрюксий район п. Веселовка по ул. Шоссейная от ПК47+74 до существующей камеры (казна)</t>
  </si>
  <si>
    <t xml:space="preserve"> 23:30:0000000:4764, дата  присвоения КН 11.05.2023</t>
  </si>
  <si>
    <t>23:30:0000000:2437, форма собственности - Муниципальная, площадь - 1298 кв.м    23:30:0000000:3116, форма собственности - Собственность публично-правовых образований,площадь - 302 кв.м</t>
  </si>
  <si>
    <t xml:space="preserve">55 п м </t>
  </si>
  <si>
    <t>собственность 23:30:0000000:4764-23/237/2024-1 от 05.08.2024</t>
  </si>
  <si>
    <t>ОКТМО 03651418116, Краснодарский край, 
Темрюксий район  п. Веселовка(техн рекультив) по ул. Шоссейная от ПК0+54,6 до ПК35+44,3  казна</t>
  </si>
  <si>
    <t xml:space="preserve"> 23:30:0000000:4765, дата  присвоения КН 23.05.2023</t>
  </si>
  <si>
    <t>23:30:0703003:5, форма собственности - Частная, площадь -  2116812 кв.м       23:30:0000000:2438, форма собственности - Собственность публично-правовых образований, площадь - 998 кв.м</t>
  </si>
  <si>
    <t xml:space="preserve">3510 п м </t>
  </si>
  <si>
    <t>собственность 23:30:0000000:4765-23/237/2024-3 от 02.08.2024</t>
  </si>
  <si>
    <t>ОКТМО 03651418111, Краснодарский край, 
Темрюксий район п. Веселовка до базы отдыха на побережье Черного моря (Товарищество "Берег")</t>
  </si>
  <si>
    <t xml:space="preserve"> 23:30:0000000:4800, дата  присвоения КН 25.05.2023</t>
  </si>
  <si>
    <t>23:30:0703003:5, форма собственности - Частная, площадь -  2116812 кв.м     23:30:0703007:1, форма собственности - Государственная субъекта РФ, площадь - 328845.00 кв.м   23:30:0703000:8, форма собственности - , ,площадь - 519358.00 кв.м     23:30:0000000:3002, форма собственности -Собственность публично-правовых образований , площадь - 63661 кв.м</t>
  </si>
  <si>
    <t>2910 м</t>
  </si>
  <si>
    <t>собственность 23:30:0000000:4800-23/237/2024-1 от 02.08.2024</t>
  </si>
  <si>
    <t xml:space="preserve">ОКТМО 03651418116, Краснодарский край, 
Темрюксий районп. Таманский ул.Крымская </t>
  </si>
  <si>
    <t>23:30:0701002:2363, дата  присвоения КН 08.04.2020</t>
  </si>
  <si>
    <t>собственность 23:30:0701002:2363-23/237/2024-3 от 31.07.2024</t>
  </si>
  <si>
    <t>ОКТМО 03651418116, Краснодарский край, 
Темрюксий район, п.Таманский ул.Советская</t>
  </si>
  <si>
    <t xml:space="preserve"> 23:30:0701002:2364, дата  присвоения КН 22.06.2020</t>
  </si>
  <si>
    <t>103456,,27</t>
  </si>
  <si>
    <t>собственность 23:30:0701002:2364-23/237/2024-3 от 31.07.2024</t>
  </si>
  <si>
    <t>ОКТМО 03651418116, Краснодарский край, 
Темрюксий район, п. Таманский ул.Олимпийская(к жилому дому по ул. Строителей)</t>
  </si>
  <si>
    <t xml:space="preserve"> 23:30:0701002:2365, дата  присвоения КН 22.06.2020</t>
  </si>
  <si>
    <t>собственность 23:30:0701002:2365-23/237/2024-3 от 31.07.2024</t>
  </si>
  <si>
    <t>ОКТМО 03651418116, Краснодарский край, 
Темрюксий район, п.Таманский ул.Гвардейская(к жилому дому № 3)</t>
  </si>
  <si>
    <t xml:space="preserve"> 23:30:0701002:2367, дата  присвоения КН 23.06.2020</t>
  </si>
  <si>
    <t>собственность 23:30:0701002:2367-23/237/2024-3 от 31.07.2024</t>
  </si>
  <si>
    <t xml:space="preserve">ОКТМО 03651418116, Краснодарский край, 
Темрюксий район п.Таманский ул.Молодежная к жилому дому № 5 </t>
  </si>
  <si>
    <t xml:space="preserve"> 23:30:0701002:2368, дата  присвоения КН 23.06.2020 </t>
  </si>
  <si>
    <t>собственность 23:30:0701002:2368-23/237/2024-3 от 01.08.2024</t>
  </si>
  <si>
    <t xml:space="preserve">ОКТМО 03651418116, Краснодарский край, 
Темрюксий район, п. Таманский за дет.садом в районе парка </t>
  </si>
  <si>
    <t xml:space="preserve"> 23:30:0701002:2369, дата  присвоения КН 23.06.2020 </t>
  </si>
  <si>
    <t>собственность 23:30:0701002:2369-23/237/2024-3 от 31.07.2024</t>
  </si>
  <si>
    <t xml:space="preserve">ОКТМО 03651418116, Краснодарский край, 
Темрюксий район, п.Таманский ул.Заводская(к жилому дому № 9) </t>
  </si>
  <si>
    <t>23:30:0701002:2370, дата  присвоения КН 25.06.2020</t>
  </si>
  <si>
    <t>собственность 23:30:0000000:2370-23/237/2024-3 от 31.07.2024</t>
  </si>
  <si>
    <t>ОКТМО 03651418116, Краснодарский край, 
Темрюксий район,п. Таманский  по ул. Каминского от ул Пионерской до ж/д 28</t>
  </si>
  <si>
    <t xml:space="preserve"> 23:30:0702002:2371, дата  присвоения КН 25.06.2020</t>
  </si>
  <si>
    <t>собственность 23:30:0701002:2371-23/237/2024-3 от 31.07.2024</t>
  </si>
  <si>
    <t xml:space="preserve">ОКТМО 03651418106, Краснодарский край,
Темрюкский район, п. Артющенко ул.Западная(от жилого дома№3 до жилого дома№1) </t>
  </si>
  <si>
    <t>23:30:0701005:10194, дата  присвоения КН 23.12.2019</t>
  </si>
  <si>
    <t>собственность 23:30:0701005:10194-23/237/2021-2 от 08.04.2021</t>
  </si>
  <si>
    <t>ОКТМО 03651418106, Краснодарский край,
Темрюкский район, п. Артющенко ул.Зеленая</t>
  </si>
  <si>
    <t>23:30:0701005:10195, дата  присвоения КН 24.12.2019</t>
  </si>
  <si>
    <t>собственность 23:30:0701005:10195-23/237/2024-3 от 31.07.2024</t>
  </si>
  <si>
    <t xml:space="preserve">ОКТМО 03651418116, Краснодарский край, 
Темрюксий район п.Прогресс к зданию Дома Культуры </t>
  </si>
  <si>
    <t xml:space="preserve"> 23:30:0702002:1306, дата  присвоения КН 24.12.2019</t>
  </si>
  <si>
    <t xml:space="preserve"> 23:30:0702002:518, форма собственности -Частная, площадь -  1697 кв.м</t>
  </si>
  <si>
    <t>ОКТМО 03651418116, Краснодарский край, 
Темрюксий район  п. Прогресс к зданию конторы агрофирмы</t>
  </si>
  <si>
    <t xml:space="preserve"> 23:30:0702002:1307, дата  присвоения КН 24.12.2019</t>
  </si>
  <si>
    <t xml:space="preserve"> 23:30:0702002:216, форма собственности -Частная, площадь -  1444 кв.м</t>
  </si>
  <si>
    <t>собственность 23:30:0702002:1307-23/237/2021-2 от 22.03.2021</t>
  </si>
  <si>
    <t xml:space="preserve">ОКТМО 03651418111, Краснодарский край, 
Темрюксий район п. Веселовка ул.Советская </t>
  </si>
  <si>
    <t xml:space="preserve"> 23:30:0703004:2527, дата  присвоения КН 30.12.2019</t>
  </si>
  <si>
    <t xml:space="preserve">23:30:0703004:2474, форма собственности - Собственность публично-правовых образований, площадь -  8324 кв.м   </t>
  </si>
  <si>
    <t>собственность 23:30:0703004:2527-23/237/2024-3 от 02.08.2024</t>
  </si>
  <si>
    <t xml:space="preserve">ОКТМО 03651418111, Краснодарский край, 
Темрюксий район п. Веселовка, ул.Титова </t>
  </si>
  <si>
    <t xml:space="preserve"> 23:30:0703004:2542, дата  присвоения КН 09.04.2020</t>
  </si>
  <si>
    <t>собственность 23:30:0703004:2542-23/237/2024-3 от 02.08.2024</t>
  </si>
  <si>
    <t>ОКТМО 03651418111, Краснодарский край, 
Темрюксий район п.Веселовка ул.Набережная к строительному  цеху</t>
  </si>
  <si>
    <t xml:space="preserve"> 23:30:0703004:2543, дата  присвоения КН 11.06.2020</t>
  </si>
  <si>
    <t>собственность 23:30:0703004:2543-23/237/2024-3 от 05.08.2024</t>
  </si>
  <si>
    <t xml:space="preserve">ОКТМО 03651418111, Краснодарский край, 
Темрюксий район п. Веселовка ул. Водительская </t>
  </si>
  <si>
    <t xml:space="preserve"> 23:30:0703004:2544, дата  присвоения КН 15.06.2020</t>
  </si>
  <si>
    <t>собственность 23:30:0703004:2544-23/237/2024-3 от 02.08.2024</t>
  </si>
  <si>
    <t xml:space="preserve">ОКТМО 03651418111, Краснодарский край, 
Темрюксий район п. Веселовка ул Гагарина </t>
  </si>
  <si>
    <t xml:space="preserve"> 23:30:0703004:2546, дата  присвоения КН 15.06.2020</t>
  </si>
  <si>
    <t>собственность 23:30:0703004:2546-23/237/2024-3 от 05.08.2024</t>
  </si>
  <si>
    <t xml:space="preserve">ОКТМО 03651418111, Краснодарский край, 
Темрюксий район п. Веселовка ул. Водительская до ул.Школьная </t>
  </si>
  <si>
    <t xml:space="preserve"> 23:30:0703004:2547, дата  присвоения КН 16.06.2020</t>
  </si>
  <si>
    <t>собственность 23:30:0703004:2547-23/237/2024-1 от 05.11.2024</t>
  </si>
  <si>
    <t xml:space="preserve">ОКТМО 03651418111, Краснодарский край, 
Темрюксий район п. Веселовка ул.Босфорская </t>
  </si>
  <si>
    <t xml:space="preserve"> 23:30:0703004:2548, дата  присвоения КН 19.06.2020</t>
  </si>
  <si>
    <t>560 м</t>
  </si>
  <si>
    <t>23:30:0703004:823, форма собственности - Частная , площадь - 1201 кв.м</t>
  </si>
  <si>
    <t>собственность 23:30:0703004:2548-23/237/2024-3 от 02.08.2024</t>
  </si>
  <si>
    <t xml:space="preserve"> 23:30:0703004:3040, дата  присвоения КН 07.04.2023</t>
  </si>
  <si>
    <t>42 м</t>
  </si>
  <si>
    <t>ОКТМО 03651418111, Краснодарский край, 
Темрюксий район п. Веселовка ул.Босфорская к жилому дому № 5</t>
  </si>
  <si>
    <t>собственность 23:30:0703004:3040-23/237/2024-3 от 02.08.2024</t>
  </si>
  <si>
    <t>ОКТМО 03651418111, Краснодарский край, 
Темрюксий район п.Веселовка ул.  Школьная</t>
  </si>
  <si>
    <t xml:space="preserve"> 23:30:0703004:3084, дата  присвоения КН 27.10.2023</t>
  </si>
  <si>
    <t>собственность 23:30:0703004:3084-23/237/2024-3 от 02.08.2024</t>
  </si>
  <si>
    <t xml:space="preserve">ОКТМО 03651418116, Краснодарский край, 
Темрюксий район  п. Прогресс к жилому дому№17 ул Мартыненко </t>
  </si>
  <si>
    <t xml:space="preserve"> 23:30:0702002:1305, дата  присвоения КН 23.12.2019</t>
  </si>
  <si>
    <t xml:space="preserve"> 23:30:0000000:2996, форма собственности -Государственная субъекта РФ, площадь -  35462.00 кв.м</t>
  </si>
  <si>
    <t>собственность 23:30:0702002:1305-23/237/2024-3 от 01.08.2024</t>
  </si>
  <si>
    <t xml:space="preserve"> 23:30:0703004:3044, дата  присвоения КН 10.04.2023</t>
  </si>
  <si>
    <t xml:space="preserve">ОКТМО 03651418111, Краснодарский край, 
Темрюксий район  п. Веселовка по ул. Виноградной </t>
  </si>
  <si>
    <t xml:space="preserve">23:30:0703004:637 23:30:0703004:639 23:30:0703004:854 23:30:0703004:833 23:30:0703004:2441 23:30:0703004:2935  23:30:0703004:2860 23:30:0703004:2531 23:30:0703004:2388 23:30:0703004:2945 23:30:0703004:2465 23:30:0703004:3184форма собственности - Частная </t>
  </si>
  <si>
    <t>739 п м</t>
  </si>
  <si>
    <t>собственность 23:30:0703004:3044-23/237/2024-1 от 02.08.2024</t>
  </si>
  <si>
    <t xml:space="preserve">ОКТМО 03651418116, Краснодарский край, 
Темрюксий район п. Веселовка по ул. Центральная </t>
  </si>
  <si>
    <t xml:space="preserve">872 п м </t>
  </si>
  <si>
    <t xml:space="preserve"> 23:30:0000000:4712, дата  присвоения КН 07.04.2023</t>
  </si>
  <si>
    <t>23:30:0703000:132, форма собственности - , площадь -  31015.00 кв.м    23:30:0000000:2437, форма собственности - Муниципальная, площадь - 1298 кв.м   23:30:0000000:2063, форма собственности - Муниципальная, ,площадь - 95541 кв.м</t>
  </si>
  <si>
    <t>собственность 23:30:0000000:4712-23/237/2024-1 от 02.08.2024</t>
  </si>
  <si>
    <t>нет кадастрового номера, труба брак не сдана в эксплуатацию</t>
  </si>
  <si>
    <t>ОКТМО 03651418116, Краснодарский край, 
Темрюксий район,п. Веселовка ул. Водительская</t>
  </si>
  <si>
    <t>ОКТМО 03651418116, Краснодарский край, 
Темрюксий район пос. Прогресс по ул. Мартыненко, ул. Ленина, ул. Комсомольской, ул. Восточной, ул. Северной, ул. Гагарина</t>
  </si>
  <si>
    <t>23:30:0702002:1665 дата  присвоения КН 13.02.2023</t>
  </si>
  <si>
    <t xml:space="preserve">23:30:0702002:1201, 23:30:0702002:1223, 23:30:0702002:1224, 23:30:0702002:509, 23:30:0702002:510, 23:30:0702002:482, 23:30:0702002:501, 23:30:0702002:470, 23:30:0702002:461, 23:30:0702002:495, 23:30:0702002:454, 23:30:0702002:500, 23:30:0702002:503, 23:30:0702002:464, 23:30:0702002:499, 23:30:0702002:480, 23:30:0702002:5  23:30:0702002:523, 23:30:0702002:536, 23:30:0702002:542, 23:30:0702002:548, 23:30:0702002:549, 23:30:0702002:818, 23:30:0702002:817, 23:30:0702002:477, 23:30:0702002:180, 23:30:0702002:1712   </t>
  </si>
  <si>
    <t>2310 п.м</t>
  </si>
  <si>
    <t>собственность 23:30:0702002:1665-23/237/2024-3 от 02.08.2024</t>
  </si>
  <si>
    <t>ОКТМО 03651418116, Краснодарский край, 
Темрюксий район, пос. Таманский по ул. Школьной, ул. Маяковского, ул. 8-ой Гвардейской</t>
  </si>
  <si>
    <t>23:30:0701002:2803 дата  присвоения КН 06.02.2023</t>
  </si>
  <si>
    <t xml:space="preserve">23:30:0701002:1067, 23:30:0701002:1016,  23:30:0701002:1019, 23:30:0701002:1026, 23:30:0701002:409, 23:30:0701002:1140,  23:30:0701002:2062, 23:30:0701002:3066 участки в частной   собственности </t>
  </si>
  <si>
    <t>626 п.м</t>
  </si>
  <si>
    <t>собственность 23:30:0701002:2803-23/237/2024-3 от 05.08.2024</t>
  </si>
  <si>
    <t>ОКТМО 03651418116, Краснодарский край, 
Темрюксий район, пос. Таманский по ул. Краснодарской, ул. Спортивной, ул. Пролетарской, ул. Советской, ул. Черноморской.</t>
  </si>
  <si>
    <t>23:30:0701002:2807 дата  присвоения КН 10.02.2023</t>
  </si>
  <si>
    <t xml:space="preserve">23:30:0701002:951, 23:30:0701002:954,  23:30:0701002:1022, 23:30:0701002:1029, 23:30:0701002:52, 23:30:0701002:970,  23:30:0701002:978, 23:30:0701002:1030 23:30:0701002:975, 23:30:0701002:608,  23:30:0701002:994, 23:30:0701002:989, 23:30:0701002:1061, 23:30:0701002:1048,  23:30:0701002:1069, 23:30:0701002:966 участки в частной   собственности </t>
  </si>
  <si>
    <t>1936 п.м</t>
  </si>
  <si>
    <t>собственность 23:30:0701002:2807-23/237/2024-3 от 05.08.2024</t>
  </si>
  <si>
    <t>ОКТМО 03651418116, Краснодарский край, 
Темрюксий район, пос. Таманский по ул. Спортивной,ул. Черноморской, ул. Олимпийской, ул. Пролетарской</t>
  </si>
  <si>
    <t>23:30:0701002:2808 дата  присвоения КН 10.02.2023</t>
  </si>
  <si>
    <t xml:space="preserve">23:30:0701002:969, 23:30:0701002:971,  23:30:0701002:962, 23:30:0701002:78, 23:30:0701002:998, 23:30:0701002:1064,  23:30:0701002:1085, 23:30:0701002:1047 23:30:0701002:1088, 23:30:07010021096,  23:30:0701002:1541, 23:30:0701002:1124, 23:30:0701002:999, 23:30:0701002:1030 участки в частной   собственности </t>
  </si>
  <si>
    <t>1373 п.м</t>
  </si>
  <si>
    <t>собственность 23:30:0701002:2808-23/237/2024-3 от 05.08.2024</t>
  </si>
  <si>
    <t>собственность 23:30:0701002:2820-23/237/2024-3 от 02.08.2024</t>
  </si>
  <si>
    <t>ОКТМО 03651418116, Краснодарский край, 
Темрюксий район, пос. Таманский по ул. Гаражной, ул. Театральной</t>
  </si>
  <si>
    <t>23:30:0701002:2860 дата  присвоения КН 29.05.2023</t>
  </si>
  <si>
    <t xml:space="preserve">23:30:0701002:961, 23:30:0701002:33,  23:30:0701002:993, 23:30:0701002:992, 23:30:0701002:985, 23:30:0701002:991,  23:30:0701002:986, 23:30:0701002:71    23:30:0701002:1091 участки в частной   собственности </t>
  </si>
  <si>
    <t>621 п.м</t>
  </si>
  <si>
    <t>собственность 23:30:0701002:2860-23/237/2024-3 от 02.08.2024</t>
  </si>
  <si>
    <t>Территория памятника "Братская могила советских воинов, погибших в боях с фашисткими  захватчиками" (памятник "Алеша")"</t>
  </si>
  <si>
    <t>ОКТМО 03651418111, Краснодарский край, 
Темрюксий район пос. Веселовка ул Морская, 26</t>
  </si>
  <si>
    <t>з/у не оформлен</t>
  </si>
  <si>
    <t xml:space="preserve"> 23:30:0703006:1767, дата  присвоения КН 16.07.2025 </t>
  </si>
  <si>
    <t>8,2 кв.м</t>
  </si>
  <si>
    <t>собственность 23:30:0703006:1767-23/237/2025-1 от 16.07.2025</t>
  </si>
  <si>
    <t>нет каластрового номера</t>
  </si>
  <si>
    <t>информация отсутствует</t>
  </si>
  <si>
    <t>ОКТМО 03651418116, Краснодарский край, 
Темрюксий район п. Прогресс</t>
  </si>
  <si>
    <t xml:space="preserve">Парк в пос. Прогресс ул. Мартыненко </t>
  </si>
  <si>
    <t>ОКТМО 03651418116, Краснодарский край, 
Темрюксий район п. Прогресс, ул.Мартыненко</t>
  </si>
  <si>
    <t>снят с учета в связи с перераспределением</t>
  </si>
  <si>
    <t>23:30:0702002:1290, форма собственности - не определено, площадь - 35818 кв.м</t>
  </si>
  <si>
    <t xml:space="preserve">ОКТМО 03651418116, Краснодарский край, 
Темрюксий район п. Прогресс, ул. Мартыненко </t>
  </si>
  <si>
    <t xml:space="preserve"> 23:30:0702002:1715, дата  присвоения КН 22.07.2025 </t>
  </si>
  <si>
    <t>Памятник А.П.Мартыненко (могила А.П. Мартыненко, старшего лейтенанта, погибшего в бою с фашистскими захватчиками)</t>
  </si>
  <si>
    <t>6,6 кв.м</t>
  </si>
  <si>
    <t>собственность 23:30:0702002:1715-23/237/2025-1 от 22.07.2025</t>
  </si>
  <si>
    <t xml:space="preserve"> 23:30:0702002:1733, форма собственности - Муниципальная, площадь - 944 кв.м </t>
  </si>
  <si>
    <t>ОКТМО 03651418116, Краснодарский край, 
Темрюксий район, п. Таманский ул. Ленина (напротив Дома культуры)</t>
  </si>
  <si>
    <t xml:space="preserve"> 23:30:0701002:3013, дата  присвоения КН 10.09.2025 </t>
  </si>
  <si>
    <t>9,3 кв м</t>
  </si>
  <si>
    <t>собственность 23:30:0701002:3013-23/237/2025-1 от 10.09.2025</t>
  </si>
  <si>
    <t xml:space="preserve">ОКТМО 03651418116, Краснодарский край, 
Темрюксий район, п. Таманский ул Ленина площадь </t>
  </si>
  <si>
    <t>23:30:0701002:2326, форма собственности - Муниципальная, площадь - 37380 кв.м</t>
  </si>
  <si>
    <t xml:space="preserve">ОКТМО 03651418111, Краснодарский край, 
Темрюксий район п. Веселовка(центр) площадь </t>
  </si>
  <si>
    <t>ОКТМО 03651418116, Краснодарский край, 
Темрюксий район, п. Таманский перекресток. ул. Ленина, 25 и ул. Юбилейная, 17</t>
  </si>
  <si>
    <t>ОКТМО 03651418111, Краснодарский край, 
Темрюксий район п. Веселовка ул. Гвардейская (центр)</t>
  </si>
  <si>
    <t>ОКТМО 03651418116, Краснодарский край, 
Темрюксий район п. Прогресс ул. Лиманная</t>
  </si>
  <si>
    <t>ОКТМО 03651418116, Краснодарский край, 
Темрюксий район, п. Таманский (центр)</t>
  </si>
  <si>
    <t xml:space="preserve">Стадион </t>
  </si>
  <si>
    <t>23:30:0701002:2325, форма собственности - Муниципальная, площадь -  площадь: 24702 кв.м</t>
  </si>
  <si>
    <t>ОКТМО 03651418111, Краснодарский край, 
Темрюксий район п. Веселовка, ул. Центральная</t>
  </si>
  <si>
    <t>23:30:0703004:2328, форма собственности - Муниципальная, площадь -  7950 кв.м</t>
  </si>
  <si>
    <t>23:30:0701002:2235 дата  присвоения КН 07.10.2016</t>
  </si>
  <si>
    <t>268,1 кв.м, этаж 1, нежилое</t>
  </si>
  <si>
    <t>Муниципальное казенное учреждение "Новотаманская производственно-эксплуатационная служба"  Новотаманского сельского поселения Темрюкского района 75404 - муниципальные казенные учреждения, ИНН 2352042937, КПП 235201001, ОГРН 1082352000752, п.Таманский, ул. Ленина, д. 16</t>
  </si>
  <si>
    <t>Оперативное управление 23:30:0701002:2235-23/237/2024-5  от 08.05.2024</t>
  </si>
  <si>
    <t>23:30:0701002:2234 дата  присвоения КН 07.10.2016</t>
  </si>
  <si>
    <t>875 кв. м этаж 1, этаж 2, нежилое</t>
  </si>
  <si>
    <t>Оперативное управление 23:30:0701002:2234-23/237/2024-5  от 08.05.2024</t>
  </si>
  <si>
    <t>23:30:0701002:1046 участок не оформлен в собственность,  площадь1285 кв.м</t>
  </si>
  <si>
    <t>№</t>
  </si>
  <si>
    <t>ОКТМО 03651418116, Краснодарский край, 
Темрюксий район,  п. Таманский (центр)</t>
  </si>
  <si>
    <t xml:space="preserve"> 23:30:0701002:3027, форма собственности - , площадь - 1152 кв.м</t>
  </si>
  <si>
    <t>ОКТМО 03651418111, Краснодарский край, 
Темрюксий район п.Веселовка , территория кладбища</t>
  </si>
  <si>
    <t xml:space="preserve"> 23:30:0703004:2472, форма собственности -Муниципальная , площадь - 8377 кв.м</t>
  </si>
  <si>
    <t>4,3 п м</t>
  </si>
  <si>
    <t>ОКТМО 03651418111, Краснодарский край, 
Темрюксий район ьп. Веселовка по ул. Лермонтова (№02-01-12К)</t>
  </si>
  <si>
    <t>ОКТМО 03651418111, Краснодарский край, 
Темрюксий район п. Веселовка по ул Молодежной (№02-01-15К)</t>
  </si>
  <si>
    <t>ОКТМО 03651418111, Краснодарский край, 
Темрюксий район п. Веселовка по ул. Российская (№02-01-11К)</t>
  </si>
  <si>
    <t>ОКТМО 03651418111, Краснодарский край, 
Темрюксий район п. Веселовка по ул. Скифской (казна)</t>
  </si>
  <si>
    <t>ОКТМО 03651418111, Краснодарский край, 
Темрюксий район п.Веселовка по ул. Спортивной (№02-01-14К)</t>
  </si>
  <si>
    <t xml:space="preserve">ОКТМО 03651418111, Краснодарский край, 
Темрюксий район п. Веселовка по ул. Строителей (№02-01-13К) </t>
  </si>
  <si>
    <t>ОКТМО 03651418111, Краснодарский край, 
Темрюксий район п. Веселовка по ул. Тенистой (№02-01-10К)</t>
  </si>
  <si>
    <t>23:30:0701009:41, дата  присвоения КН 21.03.2011</t>
  </si>
  <si>
    <t>Собственность  № 23-23-44/074/2014-127 от 26.08.2014</t>
  </si>
  <si>
    <t>системный блок Процесс i3863/Ci3-12100/Оперсистема Windows11Pro общотдел делопроизв</t>
  </si>
  <si>
    <t>Распоряжение администрации Новотаманского СП №75-р от 20.06.2025 года</t>
  </si>
  <si>
    <t>Многофункциональное устройство (МФУ)¶МФУ лазерный Kyocera FS-1025MFP¶ фин</t>
  </si>
  <si>
    <t>Распоряжение администрации Новотаманского СП №151-р от 26.09.2025 года</t>
  </si>
  <si>
    <t>Многофункциональное устройство (МФУ)¶МФУ лазерный Kyocera FS-1025MFP¶черно-белая</t>
  </si>
  <si>
    <t>МФУ А4 Pentum M7102dn 33 стр/мин.1200×1200 dpi 256Mb замглавы</t>
  </si>
  <si>
    <t>МФУ А4 Pentum M7102dn 33 стр/мин.1200×1200 dpi 256Mb общотдел начотдела</t>
  </si>
  <si>
    <t>МФУ А4 Pentum M7102dn 33 стр/мин.1200×1200 dpi 256Mb общотдел делопроизводитель</t>
  </si>
  <si>
    <t>МФУ А4 Pentum M7102dn 33 стр/мин.1200×1200 dpi 256Mb дуплекс, автоподатчик,закуп</t>
  </si>
  <si>
    <t>монитор 21,5" Xiaomi A22i черный VA FHD 6ms 16:9 3000:1 матовая HDMI D-Sub 250cdзамглавы</t>
  </si>
  <si>
    <t>монитор 23,8" LG 24MS500-B черный IPS LED 16:9 HDMI матовая 250cd 178гр/178гр общий отдел</t>
  </si>
  <si>
    <t>системный блок Процесс i3863/Ci3-12100/Оперсистема Windows11Pro замглавы</t>
  </si>
  <si>
    <t>системный блок Процесс i3863/Ci3-12100/Оперсистема Windows11Pro/общотдел начотдела</t>
  </si>
  <si>
    <t>Компьютер (системный блок, монитор)</t>
  </si>
  <si>
    <t xml:space="preserve">Распоряжение администрации Новотаманского СП № 201-р от 26.12.2025  "О включении в реестр муниципальной собственности Новотаманского сельского поселения, закреплении на праве оперативного управления и постановки на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</t>
  </si>
  <si>
    <t>330.25.30.11 Котлы</t>
  </si>
  <si>
    <t>Бытовой отопительный котел NAVIEN DELUXE ONE 24 K COAXIAL 1</t>
  </si>
  <si>
    <t xml:space="preserve">Распоряжение администрации Новотаманского СП № 138-р от 26.12.2024  "О включении в реестр муниципальной собственности Новотаманского сельского поселения, закреплении на праве оперативного управления и постановки на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</t>
  </si>
  <si>
    <t>Бытовой отопительный котел NAVIEN DELUXE ONE 24 K COAXIAL 2</t>
  </si>
  <si>
    <t>Тревожная сигнализация п.Таманский ул Театральная,3 (кабинет участкового)</t>
  </si>
  <si>
    <t xml:space="preserve">Распоряжение администрации Новотаманского СП № 203-р от 26.12.2026  "О включении в реестр муниципальной собственности Новотаманского сельского поселения, закреплении на праве оперативного управления и постановки на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</t>
  </si>
  <si>
    <t>330.28.13.28 Компрессоры прочие</t>
  </si>
  <si>
    <t>Компрессор ELITECH ACF 500-50S, 500-50S</t>
  </si>
  <si>
    <t xml:space="preserve">   Распоряжение от 26.06.2025 года №81-р   "О включении в реестр муниципальной собственности Новотаманского сельского поселения, закреплении на праве оперативного управления и постановки на 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</t>
  </si>
  <si>
    <t>МФУ Rikoh M C2000418978</t>
  </si>
  <si>
    <t>Распоряжение администрации Новотаманского СП от 23.04.2024 №28-р</t>
  </si>
  <si>
    <t>МФУ Kyocera FS-1025МFP</t>
  </si>
  <si>
    <t>МФУ Kyocera FS-1025МFP 2</t>
  </si>
  <si>
    <t>МФУ Kyocera FS-1025МFP 3</t>
  </si>
  <si>
    <t>330.28.29.22 Огнетушители, распылители, пароструйные или пескоструйные машины и аналогичные механические устройства, кроме предназначенных для использования в сельском хозяйстве</t>
  </si>
  <si>
    <t>Мойка в/дав. ELITECH HD HPW 3000IFR, HPW 3000IFR</t>
  </si>
  <si>
    <t>Косилка/MOWER AGFT200</t>
  </si>
  <si>
    <t>Бензокоса ELITECH HD BG 4222CU, BG 4222CU</t>
  </si>
  <si>
    <t>Бензокоса ELITECH 2025 2</t>
  </si>
  <si>
    <t>Бензокоса ELITECH 2025 3</t>
  </si>
  <si>
    <t>Бензопила ELITECH HD CS 4125R, CS 4125R</t>
  </si>
  <si>
    <t>330.28.41.23 Станки для снятия заусенцев, заточные, шлифовальные или станки для прочей доводки металлов</t>
  </si>
  <si>
    <t>Точило ELITECH CT 6020C, CT 6020C</t>
  </si>
  <si>
    <t xml:space="preserve">   Распоряжение от 26.06.2025 года №80-р   "О включении в реестр муниципальной собственности Новотаманского сельского поселения, закреплении на праве оперативного управления и постановки на 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</t>
  </si>
  <si>
    <t>330.28.49.12 Станки для обработки дерева, пробки, кости, твердой резины, твердых пластмасс или аналогичных твердых материалов; оборудование для нанесения гальванического покрытия</t>
  </si>
  <si>
    <t>Электростанок ELITECH HD GES 10000EAW, GES 10000EAW</t>
  </si>
  <si>
    <t xml:space="preserve">постановление администрации Новотаманского сельского поселения Темрюкского района от 02.08.2021 № 204 "О передаче муниципального имущества казны Новотаманского сельского поселения Темрюкского района в оперативное управление МКУ Новотаманская ПЭС" 
</t>
  </si>
  <si>
    <t>Сварочный аппарат ELITECH HD WM 220 PULSE, WM 220 PULSE</t>
  </si>
  <si>
    <t>автомобиль LADA VESTA гос.номер A487OX193</t>
  </si>
  <si>
    <t>Распоряжение от 06.11.2025 года №60 "О передаче муниципального имущества казны Новотаманского сельского поселения Темрюкского района в пользование на праве оперативного управления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</t>
  </si>
  <si>
    <t>Тиски КОБАЛЬТ слес/пов. шир. 200мм, захват 200мм, 16,5кг, 248-993</t>
  </si>
  <si>
    <t>Дрель ак. ELITECH HD CD 20SL2 (E2201.040.01)2×2.0Ач60Н/м, CD 20SL2</t>
  </si>
  <si>
    <t>МШУ ELITECH аккум. 2012БЛ (Е2213.046.01) 4Ач,  мшу 2012БЛ</t>
  </si>
  <si>
    <t>шкаф для документов</t>
  </si>
  <si>
    <t xml:space="preserve">   Распоряжение от 30.10.2025 года №183-р   "О включении в реестр муниципальной собственности Новотаманского сельского поселения, закреплении на праве оперативного управления и постановки на 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</t>
  </si>
  <si>
    <t>Распоряжение Новотаманского СП "О закреплении на праве оперативного управления ОС" от 20.06.2025 №73-р</t>
  </si>
  <si>
    <t>МФУ Pentum M6557NW лазерное, монохром, цвет.сканер 22 стр/мин</t>
  </si>
  <si>
    <t>Распоряжение Новотаманского СП "О закреплении на праве оперативного управления ОС" от 30.10.2025 №173-р</t>
  </si>
  <si>
    <t>Распоряжение администрации Новотаманского сельского поселения Темрюкского района № 78-р от 02.09.2024г.</t>
  </si>
  <si>
    <t>генератор бензиновый PS 55 EA, 5,5кВт, 230В, 25л.</t>
  </si>
  <si>
    <t>Распоряжение администрации Новотаманского сельского поселения Темрюкского района № 31-р от 03.04.2025 г.</t>
  </si>
  <si>
    <t xml:space="preserve">ZTX audio VR-515A  активная акустическая система с 15 динамиком 6 </t>
  </si>
  <si>
    <t>Распоряжение администрации Новотаманского сельского поселения Темрюкского района № 181-р от 25.11.2025</t>
  </si>
  <si>
    <t>ZTX audio VR-515A  активная акустическая система с 15 динамиком 5</t>
  </si>
  <si>
    <t>ZTX audio VR-515A  активная акустическая система с 15 динамиком 4</t>
  </si>
  <si>
    <t>ZTX audio VR-515A  активная акустическая система с 15 динамиком 3</t>
  </si>
  <si>
    <t>ZTX audio VR-515A  активная акустическая система с 15 динамиком 2</t>
  </si>
  <si>
    <t>Комплекс механики сцены в СДК пос.Таманский</t>
  </si>
  <si>
    <t xml:space="preserve">ZTX audio VR-515A  активная акустическая система с 15 динамиком </t>
  </si>
  <si>
    <t>Распоряжение главы Новотаманского сельского поселения Темрюкского района № 202-р от 26.12.2025г.</t>
  </si>
  <si>
    <t>Led экран в зрительном зале СДК п.Таманский</t>
  </si>
  <si>
    <t xml:space="preserve">XLINEWS-1200А Радиосистема четырехканальная с 4 ручными передатчиками </t>
  </si>
  <si>
    <t>Сабвуфер активного действия ZTX audiovrx-215A c DSP процессором</t>
  </si>
  <si>
    <t>Пассивная АС ZTX audio RX-112р, 860Вт, 12"</t>
  </si>
  <si>
    <t>Световой прибор головного вращения Starlight 250WBSW LED 3 in 1</t>
  </si>
  <si>
    <t>Монитор сценический активный SVS Audiotechnik ST-M15A мощность 300Вт</t>
  </si>
  <si>
    <t>Вращающаяся голова Starlight MH400W PRO LED BSW CMY CTO</t>
  </si>
  <si>
    <t>Распоряжение главы Новотаманского сельского поселения Темрюкского района № 181-р от 25.11.2025г.</t>
  </si>
  <si>
    <t>Усилитель мощности Soundking BA 2500</t>
  </si>
  <si>
    <t>XLINEWS-1000B Радиосистема двухканальная с 2 передатчиками и головню гарнитурами</t>
  </si>
  <si>
    <t>Прибор осветительный Starlight PR 1815-5A Sin 1 led par</t>
  </si>
  <si>
    <t>Поворотная голова Starlight MH120E W</t>
  </si>
  <si>
    <t>Стойка рэк Tempo Rs300 Combo 20u</t>
  </si>
  <si>
    <t>ZTX audio Expert 32 микшерный пульт</t>
  </si>
  <si>
    <t>Поворотная голова Starlight MH250W LED BSW</t>
  </si>
  <si>
    <t>Рэковый шкаф Tempo RK8W</t>
  </si>
  <si>
    <t>Акустическая звуковая система активного действия ZTX audio VR-515ARMS 900Wt</t>
  </si>
  <si>
    <t>Прибор световой PSL Lighting WS-LED231 Источник света:8х50Вт CW/WW COB LEDs</t>
  </si>
  <si>
    <t>Вращающаяся голова Starlight 2 500WB-S-W LED 3 режима действия</t>
  </si>
  <si>
    <t xml:space="preserve">Прожектор профильный PSL Lighting LED FCOB 100RGBAL Источник света:100W  </t>
  </si>
  <si>
    <t>Панель PSL Lighhting LED BAR 2415 Источник света 24х15Вт</t>
  </si>
  <si>
    <t>Одежда сцены в СДК Таманский</t>
  </si>
  <si>
    <t>комплекс управления светозвуковым оборудованием концертного зала</t>
  </si>
  <si>
    <t>Анимационный лазерный проектор Light ELF</t>
  </si>
  <si>
    <t>PSLLighting LED 960 Strobe Стробоскоп</t>
  </si>
  <si>
    <t>BENRINGER 369 2-х канальный стереокомпрессор/лимитер с трансформаторами Midas</t>
  </si>
  <si>
    <t>Стол звукорежиссера ДСП 170х70, усиленная кромка, место для ПК</t>
  </si>
  <si>
    <t>Дым машина Starlight FM30-1500</t>
  </si>
  <si>
    <t>Вращающаяся голова Starlight MH400W PRO LED BSW CMY CTO 3</t>
  </si>
  <si>
    <t>Вращающаяся голова Starlight MH400W PRO LED BSW CMY CTO 2</t>
  </si>
  <si>
    <t>система оповещения при угрозе теракта в СДК пос.Прогресс</t>
  </si>
  <si>
    <t>Распоряжение администрации Новотаманского сельского поселения Темрюкского района № 84-р от 27.06.2025 г.</t>
  </si>
  <si>
    <t>система оповещения при угрозе терракта в СДК пос.Веселовка</t>
  </si>
  <si>
    <t>система оповещения антитеррор в ДК Таманский</t>
  </si>
  <si>
    <t>VOLTA ECO VOYAGE X Актив.акустическая система с MP3 плеером 180Вт</t>
  </si>
  <si>
    <t>03.04.2025г.</t>
  </si>
  <si>
    <t>Распоряжение администрации Новотаманского сельского поселения Темрюкского района № 31-р от 03.04.2025г.</t>
  </si>
  <si>
    <t>Акустическая система 2.1 Smartbuy My Disco 50Bt</t>
  </si>
  <si>
    <t>Акустическая система 2.0 Smartbuy Destiny 140Bt</t>
  </si>
  <si>
    <t>VOLTA US-102 с кейсом. Многоканальная радиосистема</t>
  </si>
  <si>
    <t>Medeli DD400 Цифровая ударная установка</t>
  </si>
  <si>
    <t xml:space="preserve">SVS AUDIOTECHNIK MIXERS PM-8A Активный аналоговый микшерный пульт </t>
  </si>
  <si>
    <t>CORT SFX-MYRTLEWOOD-BR SFX SERIES Электроакустическая гитара</t>
  </si>
  <si>
    <t>Акустическая система 2.1 Smartbuy Flamer 60Bt</t>
  </si>
  <si>
    <t>Колонка HORESTAR A6Pro</t>
  </si>
  <si>
    <t xml:space="preserve">CORT CORE-DC-AMH-OPBB Электроакустическая гитара с чехлом </t>
  </si>
  <si>
    <t xml:space="preserve">VOLTA US-102 с кейсом. Многоканальная радиосистема </t>
  </si>
  <si>
    <t>Жалюзи вертик.мультифактурные терракот/персик 2400x1650мм</t>
  </si>
  <si>
    <t>Кн.прод.:Ваня в несказочном городе. Ильин А.Н.(расп.204-р от 30.12.2025 (1 экз.)</t>
  </si>
  <si>
    <t>Распоряжение администрации Новотаманского сельского поселения Темрюкского района № 204-р от 30.12.2025г.</t>
  </si>
  <si>
    <t>Кн.прод.:Стихи разных лет. Зиновьев Н.А.(расп.204-р от 30.12.2025 (1 экз.)</t>
  </si>
  <si>
    <t>Кн.прод.:Ласказки:сказки о братьях наших меньш(расп.204-р от 30.12.2025 (2 экз.)</t>
  </si>
  <si>
    <t>Кн.прод.: О-о-очень полезные привычки:советы (расп.204-р от 30.12.2025 (1 экз.)</t>
  </si>
  <si>
    <t>Кн.прод.: Кубанские сыщики Зимина О.И.(расп.204-р от 30.12.2025 (1 экз.)</t>
  </si>
  <si>
    <t>Кн.прод.: По стр Кр книги Кр края кн 2(расп.204-р от 30.12.2025 (3 экз.)</t>
  </si>
  <si>
    <t>Кн.прод.: По стр Кр книги Кр края кн 1(расп.204-р от 30.12.2025 (3 экз.)</t>
  </si>
  <si>
    <t>Кн. прод.: Героизм - имя собств. п.Таманский (расп.204-р от 30.12.2025 (6 экз.)</t>
  </si>
  <si>
    <t>Книжная продукция п. Таманский (расп.204-р от 30.12.2025 (29 экз.)</t>
  </si>
  <si>
    <t>Книжная продукция п. Таманский (расп.182-р от 25.11.2025 (38 экз.)</t>
  </si>
  <si>
    <t>Книжная продукция п. Таманский (расп.30-р от 03.04.2025 (182 экз.)</t>
  </si>
  <si>
    <t>Распоряжение администрации Новотаманского сельского поселения Темрюкского района № 30-р от 03.04.2025г.</t>
  </si>
  <si>
    <t>детская площадка, расположенная по адресу: Краснодарский край, Темрюкский район,</t>
  </si>
  <si>
    <t>Распоряжение администрации Новотаманского сельского поселения Темрюкского муниципального района Краснодарского края от 20.06.2025 года №77-р</t>
  </si>
  <si>
    <t>Администрация Новотаманского сельского поселения Темрюкского муниципального района Краснодарского края</t>
  </si>
  <si>
    <t xml:space="preserve">сиденье пластмассовое «Лужники», цвет красный 50 шт  </t>
  </si>
  <si>
    <t>Распоряжение администрации Новотаманского сельского поселения Темрюкского муниципального района Краснодарского края от 20.06.2025 года №74-р</t>
  </si>
  <si>
    <t>ворота мини-футбольные для зала/улицы размер 3000*2000*1000мм профиль 80*80 задн</t>
  </si>
  <si>
    <t>ворота мини-футбольные для зала/улицы размер 3000*2000*1000мм профиль 80*80 задн 2</t>
  </si>
  <si>
    <t>Распоряжение администрации Новотаманского сельского поселения Темрюкского муниципального района Краснодарского края от 20.06.2025 года №78-р</t>
  </si>
  <si>
    <t xml:space="preserve">световая инсталляция на металлическом каркасе «Победа»  </t>
  </si>
  <si>
    <t>Распоряжение администрации Новотаманского сельского поселения Темрюкского муниципального района Краснодарского края от 20.06.2025 года №76-р</t>
  </si>
  <si>
    <t xml:space="preserve">п Таманский проезд Красный </t>
  </si>
  <si>
    <t>Распоряжение администрации Новотаманского сельского поселения Темрюкского муниципального района Краснодарского края от 03.10.2025 года №158-р</t>
  </si>
  <si>
    <t>0,275 км</t>
  </si>
  <si>
    <t>0,295 км</t>
  </si>
  <si>
    <t>автодорога п. Прогресс, улица 2-я. Виноградная;протяженность 0,275 км.</t>
  </si>
  <si>
    <t>Распоряжение администрации Новотаманского сельского поселения Темрюкского муниципального района Краснодарского края от 20.10.2025 года №169-р</t>
  </si>
  <si>
    <t>игровой комплекс (МАФ) Веселовка, Гвардейская</t>
  </si>
  <si>
    <t>Распоряжение администрации Новотаманского сельского поселения Темрюкского муниципального района Краснодарского края от 25.11.2025 года №184-р</t>
  </si>
  <si>
    <t>система наружного видеонаблюдения п.Прогресс(детская  площадка), п.Веселовка (детская  площадка)</t>
  </si>
  <si>
    <t>Распоряжение администрации Новотаманского сельского поселения Темрюкского муниципального района Краснодарского края от 26.12.2025 года №200-р</t>
  </si>
  <si>
    <t>пос. Прогресс ул. Северная</t>
  </si>
  <si>
    <t>0,255км</t>
  </si>
  <si>
    <t>Распоряжение администрации Новотаманского сельского поселения от 11.12.2024 года №121-р</t>
  </si>
  <si>
    <t>пос. Прогресс ул. Комсомольская</t>
  </si>
  <si>
    <t>пос. Прогресс ул. Крайняя</t>
  </si>
  <si>
    <t>0,440 км</t>
  </si>
  <si>
    <t>УТВЕРЖДЕНО</t>
  </si>
  <si>
    <t>распоряжением администраии Новотаманского</t>
  </si>
  <si>
    <t>сельского поселения Темрюкского муниципального района</t>
  </si>
  <si>
    <t>Краснодарского края</t>
  </si>
  <si>
    <t xml:space="preserve">     от_______________ 2026  № _____    </t>
  </si>
  <si>
    <t>Реестр муниципальной собственности</t>
  </si>
  <si>
    <t xml:space="preserve">                            Новотаманского сельского поселения Темрюкского муниципального района Краснодарского края</t>
  </si>
  <si>
    <t>по состоянию на 1 января 2026 г.</t>
  </si>
  <si>
    <t xml:space="preserve">Подраздел 1.1 раздела 1. Сведения о земельных участков, находящихся в собственности 
Новотаманского сельского поселения Темрюкского муниципального района Краснодарского края, по состоянию на 01.01.2026 </t>
  </si>
  <si>
    <t xml:space="preserve">Подраздел 1.2 раздела 1.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 на 01.01.2026 </t>
  </si>
  <si>
    <r>
      <t xml:space="preserve">23:30:0701002:1038, 23:30:0701002:1042,  23:30:0701002:958, 23:30:0701002:1028, 23:30:0701002:1001, 23:30:0701002:334,  23:30:0701002:56, 23:30:0701002:1006 23:30:0701002:972, 23:30:0701002:262,  23:30:0701002:1101, 23:30:0701002:1138, 23:30:0701002:1576, 23:30:0701002:1052, 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23:30:0701002:1024, 23:30:0701002:273, участки в частной   собственности 23:30:0701002:2327 - муниципальная собственность</t>
    </r>
  </si>
  <si>
    <r>
      <rPr>
        <sz val="10"/>
        <rFont val="Times New Roman"/>
        <family val="1"/>
        <charset val="204"/>
      </rPr>
      <t>23:30:0701002:2216</t>
    </r>
    <r>
      <rPr>
        <sz val="10"/>
        <color rgb="FFFF000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форма собственности - Государственная субъекта РФ;Муниципальная 37380 кв.м</t>
    </r>
  </si>
  <si>
    <t xml:space="preserve">Подраздел 2.1 раздела 2. Сведения о движимом имуществе и ином имуществе, за исключением имущества казны  на 01.01.2026 </t>
  </si>
  <si>
    <t>Администрация Новотаманского сельского поселения  Темрюкского муниципального района Краснодарского края</t>
  </si>
  <si>
    <r>
      <rPr>
        <b/>
        <sz val="12"/>
        <rFont val="Times New Roman"/>
        <family val="1"/>
        <charset val="204"/>
      </rPr>
      <t>330.26.30.50  Устройства охранной или пожарной сигнализации и аналогичная аппаратур</t>
    </r>
    <r>
      <rPr>
        <sz val="12"/>
        <rFont val="Times New Roman"/>
        <family val="1"/>
        <charset val="204"/>
      </rPr>
      <t>а</t>
    </r>
  </si>
  <si>
    <t>Распоряжение от 26.06.2025 года №81-р   "О включении в реестр муниципальной собственности Новотаманского сельского поселения, закреплении на праве оперативного управления и постановки на  баланс основные средства муниципальному казенному учреждению «Новотаманская производственно-эксплуатационная служба» Новотаманского сельского поселения Темрюкского района "</t>
  </si>
  <si>
    <t xml:space="preserve">И.С. Москатов </t>
  </si>
  <si>
    <t xml:space="preserve">Заместитель главы
Новотаманского сельского поселения 
Темрюкского муниципального района 
Краснодарского края                                                                              
</t>
  </si>
  <si>
    <t>_______</t>
  </si>
  <si>
    <t xml:space="preserve">Подраздел 2.2 раздела 2. Сведения о движимом имуществе казны  на 01.01.2026 </t>
  </si>
  <si>
    <t>Казна Новотаманского сельского поселения Темрюкского муниципального района Краснодарского края</t>
  </si>
  <si>
    <t>счет 108.55 "Земля Новотаманского сельского поселения Темрюкского муниципального района Краснодарского края"</t>
  </si>
  <si>
    <t xml:space="preserve"> Счет 103.11 "Земля Администрация Новотаманского сельского поселения Темрюкского муниципального района Краснодарского края"</t>
  </si>
  <si>
    <t>постоянное (бессрочное) пользование  № 23:30:0703006:49-23/044/2019-1 от 28.11.2019</t>
  </si>
  <si>
    <t>постоянное (бессрочное) пользование  № 23:30:0703006:1244-23/237/2020-1 от 21.10.2020</t>
  </si>
  <si>
    <t>постоянное (бессрочное) пользование                                      № 23:30:0703006:1245-23/237/2020-1 от 21.10.2020</t>
  </si>
  <si>
    <t xml:space="preserve">постановление администрации Новотаманского сельского поселения Темрюкского района от 02.08.2021 № 204 "О передаче муниципального имущества казны Новотаманского сельского поселения Темрюкского района в оперативное управление МКУ Новотаманская ПЭС" </t>
  </si>
  <si>
    <t>Распоряжение администрации Новотаманского СП от 31.05.2021 г №76-р</t>
  </si>
  <si>
    <t xml:space="preserve">Постановление Новотаманского СП от 15.03.2021 года №71 "О передаче муниципального имущества казны Новотаманского сельского поселения Темрюкского района в оперативное управление </t>
  </si>
  <si>
    <t xml:space="preserve">Постановление Новотаманского СП от 02.08.2021 года №204 "О передаче муниципального имущества казны Новотаманского сельского поселения Темрюкского района в оперативное управление 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</si>
</sst>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#,##0.00_р_."/>
    <numFmt numFmtId="166" formatCode="0.000"/>
    <numFmt numFmtId="167" formatCode="#,##0.00\ _₽"/>
  </numFmts>
  <fonts count="3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0"/>
      </right>
      <top style="thin">
        <color indexed="64"/>
      </top>
      <bottom/>
      <diagonal/>
    </border>
    <border>
      <left/>
      <right style="thin">
        <color indexed="6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2" fillId="0" borderId="0"/>
    <xf numFmtId="0" fontId="25" fillId="0" borderId="0"/>
    <xf numFmtId="0" fontId="12" fillId="0" borderId="0"/>
  </cellStyleXfs>
  <cellXfs count="389">
    <xf numFmtId="0" fontId="0" fillId="0" borderId="0" xfId="0"/>
    <xf numFmtId="0" fontId="9" fillId="0" borderId="0" xfId="0" applyFont="1" applyFill="1"/>
    <xf numFmtId="4" fontId="10" fillId="0" borderId="0" xfId="0" applyNumberFormat="1" applyFont="1" applyFill="1" applyAlignment="1">
      <alignment wrapText="1"/>
    </xf>
    <xf numFmtId="0" fontId="9" fillId="0" borderId="0" xfId="0" applyFont="1" applyFill="1" applyBorder="1"/>
    <xf numFmtId="4" fontId="10" fillId="0" borderId="1" xfId="0" applyNumberFormat="1" applyFont="1" applyFill="1" applyBorder="1" applyAlignment="1">
      <alignment wrapText="1"/>
    </xf>
    <xf numFmtId="4" fontId="11" fillId="0" borderId="0" xfId="0" applyNumberFormat="1" applyFont="1" applyFill="1" applyBorder="1" applyAlignment="1">
      <alignment wrapText="1"/>
    </xf>
    <xf numFmtId="0" fontId="16" fillId="0" borderId="0" xfId="0" applyFont="1" applyFill="1"/>
    <xf numFmtId="0" fontId="18" fillId="0" borderId="0" xfId="0" applyFont="1" applyFill="1"/>
    <xf numFmtId="0" fontId="10" fillId="0" borderId="1" xfId="0" applyFont="1" applyFill="1" applyBorder="1" applyAlignment="1">
      <alignment wrapText="1"/>
    </xf>
    <xf numFmtId="4" fontId="13" fillId="0" borderId="0" xfId="1" applyNumberFormat="1" applyFont="1" applyFill="1" applyBorder="1" applyAlignment="1">
      <alignment horizontal="right" vertical="top" wrapText="1"/>
    </xf>
    <xf numFmtId="4" fontId="9" fillId="0" borderId="0" xfId="0" applyNumberFormat="1" applyFont="1" applyFill="1" applyBorder="1"/>
    <xf numFmtId="4" fontId="11" fillId="0" borderId="1" xfId="0" applyNumberFormat="1" applyFont="1" applyFill="1" applyBorder="1" applyAlignment="1">
      <alignment wrapText="1"/>
    </xf>
    <xf numFmtId="4" fontId="10" fillId="0" borderId="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4" fontId="10" fillId="0" borderId="1" xfId="0" applyNumberFormat="1" applyFont="1" applyFill="1" applyBorder="1" applyAlignment="1">
      <alignment horizontal="center" wrapText="1"/>
    </xf>
    <xf numFmtId="4" fontId="9" fillId="0" borderId="0" xfId="0" applyNumberFormat="1" applyFont="1" applyFill="1"/>
    <xf numFmtId="4" fontId="17" fillId="0" borderId="1" xfId="0" applyNumberFormat="1" applyFont="1" applyFill="1" applyBorder="1" applyAlignment="1">
      <alignment wrapText="1"/>
    </xf>
    <xf numFmtId="4" fontId="17" fillId="0" borderId="0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4" fontId="11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0" fontId="0" fillId="2" borderId="0" xfId="0" applyFill="1"/>
    <xf numFmtId="4" fontId="15" fillId="2" borderId="1" xfId="0" applyNumberFormat="1" applyFont="1" applyFill="1" applyBorder="1"/>
    <xf numFmtId="4" fontId="15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 applyAlignment="1">
      <alignment horizontal="left" wrapText="1"/>
    </xf>
    <xf numFmtId="0" fontId="5" fillId="2" borderId="0" xfId="0" applyFont="1" applyFill="1"/>
    <xf numFmtId="0" fontId="8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11" fillId="2" borderId="0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 vertical="center" wrapText="1"/>
    </xf>
    <xf numFmtId="167" fontId="11" fillId="2" borderId="1" xfId="0" applyNumberFormat="1" applyFont="1" applyFill="1" applyBorder="1" applyAlignment="1">
      <alignment horizontal="center" vertical="center" wrapText="1"/>
    </xf>
    <xf numFmtId="167" fontId="24" fillId="2" borderId="1" xfId="0" applyNumberFormat="1" applyFont="1" applyFill="1" applyBorder="1" applyAlignment="1">
      <alignment horizontal="center" vertical="center" wrapText="1"/>
    </xf>
    <xf numFmtId="167" fontId="11" fillId="2" borderId="7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vertical="center" wrapText="1"/>
    </xf>
    <xf numFmtId="167" fontId="11" fillId="2" borderId="1" xfId="0" applyNumberFormat="1" applyFont="1" applyFill="1" applyBorder="1" applyAlignment="1">
      <alignment horizontal="center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1" xfId="0" applyFont="1" applyFill="1" applyBorder="1"/>
    <xf numFmtId="0" fontId="18" fillId="2" borderId="5" xfId="0" applyFont="1" applyFill="1" applyBorder="1"/>
    <xf numFmtId="0" fontId="10" fillId="2" borderId="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8" fillId="2" borderId="2" xfId="0" applyFont="1" applyFill="1" applyBorder="1"/>
    <xf numFmtId="164" fontId="10" fillId="2" borderId="2" xfId="0" applyNumberFormat="1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4" fontId="10" fillId="2" borderId="1" xfId="0" applyNumberFormat="1" applyFont="1" applyFill="1" applyBorder="1" applyAlignment="1">
      <alignment horizontal="right" wrapText="1"/>
    </xf>
    <xf numFmtId="0" fontId="10" fillId="2" borderId="1" xfId="0" applyFont="1" applyFill="1" applyBorder="1"/>
    <xf numFmtId="14" fontId="11" fillId="2" borderId="4" xfId="0" applyNumberFormat="1" applyFont="1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1" fillId="2" borderId="1" xfId="0" applyFont="1" applyFill="1" applyBorder="1"/>
    <xf numFmtId="0" fontId="11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wrapText="1"/>
    </xf>
    <xf numFmtId="4" fontId="11" fillId="2" borderId="1" xfId="0" applyNumberFormat="1" applyFont="1" applyFill="1" applyBorder="1"/>
    <xf numFmtId="14" fontId="11" fillId="2" borderId="1" xfId="0" applyNumberFormat="1" applyFont="1" applyFill="1" applyBorder="1"/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wrapText="1"/>
    </xf>
    <xf numFmtId="0" fontId="27" fillId="2" borderId="1" xfId="0" applyFont="1" applyFill="1" applyBorder="1"/>
    <xf numFmtId="4" fontId="17" fillId="2" borderId="1" xfId="0" applyNumberFormat="1" applyFont="1" applyFill="1" applyBorder="1" applyAlignment="1">
      <alignment horizontal="right" wrapText="1"/>
    </xf>
    <xf numFmtId="0" fontId="17" fillId="2" borderId="1" xfId="0" applyFont="1" applyFill="1" applyBorder="1"/>
    <xf numFmtId="0" fontId="10" fillId="2" borderId="1" xfId="0" applyFont="1" applyFill="1" applyBorder="1" applyAlignment="1">
      <alignment vertical="center" wrapText="1"/>
    </xf>
    <xf numFmtId="0" fontId="11" fillId="2" borderId="2" xfId="0" applyFont="1" applyFill="1" applyBorder="1"/>
    <xf numFmtId="0" fontId="11" fillId="2" borderId="1" xfId="0" applyFont="1" applyFill="1" applyBorder="1" applyAlignment="1">
      <alignment horizontal="left" wrapText="1"/>
    </xf>
    <xf numFmtId="4" fontId="11" fillId="2" borderId="1" xfId="0" applyNumberFormat="1" applyFont="1" applyFill="1" applyBorder="1" applyAlignment="1">
      <alignment wrapText="1"/>
    </xf>
    <xf numFmtId="0" fontId="24" fillId="2" borderId="1" xfId="0" applyFont="1" applyFill="1" applyBorder="1"/>
    <xf numFmtId="4" fontId="11" fillId="2" borderId="11" xfId="0" applyNumberFormat="1" applyFont="1" applyFill="1" applyBorder="1" applyAlignment="1">
      <alignment horizontal="right"/>
    </xf>
    <xf numFmtId="20" fontId="11" fillId="2" borderId="1" xfId="0" applyNumberFormat="1" applyFont="1" applyFill="1" applyBorder="1" applyAlignment="1">
      <alignment horizontal="center" wrapText="1"/>
    </xf>
    <xf numFmtId="4" fontId="17" fillId="2" borderId="1" xfId="0" applyNumberFormat="1" applyFont="1" applyFill="1" applyBorder="1"/>
    <xf numFmtId="0" fontId="18" fillId="2" borderId="0" xfId="0" applyFont="1" applyFill="1" applyBorder="1"/>
    <xf numFmtId="4" fontId="17" fillId="2" borderId="0" xfId="0" applyNumberFormat="1" applyFont="1" applyFill="1" applyBorder="1"/>
    <xf numFmtId="0" fontId="10" fillId="2" borderId="0" xfId="0" applyFont="1" applyFill="1" applyBorder="1"/>
    <xf numFmtId="0" fontId="17" fillId="2" borderId="0" xfId="0" applyFont="1" applyFill="1" applyBorder="1"/>
    <xf numFmtId="0" fontId="11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14" fontId="11" fillId="2" borderId="1" xfId="0" applyNumberFormat="1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/>
    </xf>
    <xf numFmtId="0" fontId="24" fillId="2" borderId="2" xfId="0" applyFont="1" applyFill="1" applyBorder="1"/>
    <xf numFmtId="14" fontId="11" fillId="2" borderId="1" xfId="0" applyNumberFormat="1" applyFont="1" applyFill="1" applyBorder="1" applyAlignment="1">
      <alignment horizontal="right" vertical="center" wrapText="1"/>
    </xf>
    <xf numFmtId="0" fontId="24" fillId="2" borderId="19" xfId="0" applyFont="1" applyFill="1" applyBorder="1"/>
    <xf numFmtId="4" fontId="11" fillId="2" borderId="19" xfId="0" applyNumberFormat="1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wrapText="1"/>
    </xf>
    <xf numFmtId="4" fontId="24" fillId="2" borderId="1" xfId="0" applyNumberFormat="1" applyFont="1" applyFill="1" applyBorder="1" applyAlignment="1">
      <alignment wrapText="1"/>
    </xf>
    <xf numFmtId="14" fontId="11" fillId="2" borderId="1" xfId="0" applyNumberFormat="1" applyFont="1" applyFill="1" applyBorder="1" applyAlignment="1">
      <alignment wrapText="1"/>
    </xf>
    <xf numFmtId="4" fontId="11" fillId="2" borderId="2" xfId="0" applyNumberFormat="1" applyFont="1" applyFill="1" applyBorder="1" applyAlignment="1">
      <alignment horizontal="left" vertical="center" wrapText="1"/>
    </xf>
    <xf numFmtId="4" fontId="11" fillId="2" borderId="4" xfId="0" applyNumberFormat="1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  <xf numFmtId="0" fontId="11" fillId="2" borderId="0" xfId="0" applyFont="1" applyFill="1"/>
    <xf numFmtId="0" fontId="24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wrapText="1"/>
    </xf>
    <xf numFmtId="4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4" fontId="24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wrapText="1"/>
    </xf>
    <xf numFmtId="4" fontId="10" fillId="2" borderId="0" xfId="0" applyNumberFormat="1" applyFont="1" applyFill="1" applyBorder="1" applyAlignment="1">
      <alignment wrapText="1"/>
    </xf>
    <xf numFmtId="4" fontId="10" fillId="2" borderId="0" xfId="0" applyNumberFormat="1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" fontId="11" fillId="2" borderId="10" xfId="2" applyNumberFormat="1" applyFont="1" applyFill="1" applyBorder="1" applyAlignment="1">
      <alignment horizontal="right" vertical="top" wrapText="1"/>
    </xf>
    <xf numFmtId="4" fontId="11" fillId="2" borderId="12" xfId="2" applyNumberFormat="1" applyFont="1" applyFill="1" applyBorder="1" applyAlignment="1">
      <alignment horizontal="right" vertical="top" wrapText="1"/>
    </xf>
    <xf numFmtId="14" fontId="11" fillId="2" borderId="1" xfId="0" applyNumberFormat="1" applyFont="1" applyFill="1" applyBorder="1" applyAlignment="1">
      <alignment horizontal="left" wrapText="1"/>
    </xf>
    <xf numFmtId="4" fontId="15" fillId="2" borderId="12" xfId="2" applyNumberFormat="1" applyFont="1" applyFill="1" applyBorder="1" applyAlignment="1">
      <alignment horizontal="right" vertical="top" wrapText="1"/>
    </xf>
    <xf numFmtId="166" fontId="11" fillId="2" borderId="10" xfId="2" applyNumberFormat="1" applyFont="1" applyFill="1" applyBorder="1" applyAlignment="1">
      <alignment horizontal="right" vertical="top" wrapText="1"/>
    </xf>
    <xf numFmtId="4" fontId="11" fillId="2" borderId="1" xfId="2" applyNumberFormat="1" applyFont="1" applyFill="1" applyBorder="1" applyAlignment="1">
      <alignment horizontal="right" vertical="top" wrapText="1"/>
    </xf>
    <xf numFmtId="4" fontId="11" fillId="2" borderId="14" xfId="2" applyNumberFormat="1" applyFont="1" applyFill="1" applyBorder="1" applyAlignment="1">
      <alignment horizontal="right" vertical="top" wrapText="1"/>
    </xf>
    <xf numFmtId="4" fontId="11" fillId="2" borderId="13" xfId="2" applyNumberFormat="1" applyFont="1" applyFill="1" applyBorder="1" applyAlignment="1">
      <alignment horizontal="right" vertical="top" wrapText="1"/>
    </xf>
    <xf numFmtId="4" fontId="11" fillId="2" borderId="4" xfId="0" applyNumberFormat="1" applyFont="1" applyFill="1" applyBorder="1"/>
    <xf numFmtId="4" fontId="11" fillId="2" borderId="1" xfId="0" applyNumberFormat="1" applyFont="1" applyFill="1" applyBorder="1" applyAlignment="1">
      <alignment horizontal="left" wrapText="1"/>
    </xf>
    <xf numFmtId="4" fontId="15" fillId="2" borderId="10" xfId="2" applyNumberFormat="1" applyFont="1" applyFill="1" applyBorder="1" applyAlignment="1">
      <alignment horizontal="right" vertical="top" wrapText="1"/>
    </xf>
    <xf numFmtId="4" fontId="15" fillId="2" borderId="1" xfId="0" applyNumberFormat="1" applyFont="1" applyFill="1" applyBorder="1" applyAlignment="1">
      <alignment horizontal="left" wrapText="1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left" wrapText="1"/>
    </xf>
    <xf numFmtId="164" fontId="15" fillId="2" borderId="1" xfId="0" applyNumberFormat="1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vertical="center" wrapText="1"/>
    </xf>
    <xf numFmtId="14" fontId="24" fillId="2" borderId="1" xfId="0" applyNumberFormat="1" applyFont="1" applyFill="1" applyBorder="1" applyAlignment="1">
      <alignment horizontal="left" wrapText="1"/>
    </xf>
    <xf numFmtId="0" fontId="24" fillId="2" borderId="1" xfId="0" applyFont="1" applyFill="1" applyBorder="1" applyAlignment="1">
      <alignment horizontal="center" wrapText="1"/>
    </xf>
    <xf numFmtId="4" fontId="24" fillId="2" borderId="10" xfId="2" applyNumberFormat="1" applyFont="1" applyFill="1" applyBorder="1" applyAlignment="1">
      <alignment horizontal="right" vertical="top" wrapText="1"/>
    </xf>
    <xf numFmtId="2" fontId="11" fillId="2" borderId="1" xfId="0" applyNumberFormat="1" applyFont="1" applyFill="1" applyBorder="1" applyAlignment="1">
      <alignment wrapText="1"/>
    </xf>
    <xf numFmtId="2" fontId="15" fillId="2" borderId="1" xfId="0" applyNumberFormat="1" applyFont="1" applyFill="1" applyBorder="1" applyAlignment="1">
      <alignment wrapText="1"/>
    </xf>
    <xf numFmtId="0" fontId="11" fillId="2" borderId="2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wrapText="1"/>
    </xf>
    <xf numFmtId="164" fontId="15" fillId="2" borderId="2" xfId="0" applyNumberFormat="1" applyFont="1" applyFill="1" applyBorder="1" applyAlignment="1">
      <alignment vertical="center" wrapText="1"/>
    </xf>
    <xf numFmtId="164" fontId="11" fillId="2" borderId="2" xfId="0" applyNumberFormat="1" applyFont="1" applyFill="1" applyBorder="1" applyAlignment="1">
      <alignment vertical="center" wrapText="1"/>
    </xf>
    <xf numFmtId="0" fontId="15" fillId="2" borderId="2" xfId="0" applyFont="1" applyFill="1" applyBorder="1"/>
    <xf numFmtId="2" fontId="11" fillId="2" borderId="2" xfId="0" applyNumberFormat="1" applyFont="1" applyFill="1" applyBorder="1" applyAlignment="1">
      <alignment wrapText="1"/>
    </xf>
    <xf numFmtId="2" fontId="15" fillId="2" borderId="2" xfId="0" applyNumberFormat="1" applyFont="1" applyFill="1" applyBorder="1" applyAlignment="1">
      <alignment wrapText="1"/>
    </xf>
    <xf numFmtId="49" fontId="11" fillId="2" borderId="1" xfId="0" applyNumberFormat="1" applyFont="1" applyFill="1" applyBorder="1" applyAlignment="1">
      <alignment horizontal="left" wrapText="1"/>
    </xf>
    <xf numFmtId="14" fontId="24" fillId="2" borderId="1" xfId="0" applyNumberFormat="1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horizontal="left" vertical="center" wrapText="1"/>
    </xf>
    <xf numFmtId="4" fontId="24" fillId="2" borderId="1" xfId="0" applyNumberFormat="1" applyFont="1" applyFill="1" applyBorder="1" applyAlignment="1">
      <alignment horizontal="center" wrapText="1"/>
    </xf>
    <xf numFmtId="14" fontId="24" fillId="2" borderId="1" xfId="0" applyNumberFormat="1" applyFont="1" applyFill="1" applyBorder="1" applyAlignment="1">
      <alignment wrapText="1"/>
    </xf>
    <xf numFmtId="2" fontId="24" fillId="2" borderId="1" xfId="0" applyNumberFormat="1" applyFont="1" applyFill="1" applyBorder="1" applyAlignment="1">
      <alignment wrapText="1"/>
    </xf>
    <xf numFmtId="4" fontId="17" fillId="2" borderId="1" xfId="0" applyNumberFormat="1" applyFont="1" applyFill="1" applyBorder="1" applyAlignment="1">
      <alignment wrapText="1"/>
    </xf>
    <xf numFmtId="0" fontId="10" fillId="2" borderId="1" xfId="0" applyNumberFormat="1" applyFont="1" applyFill="1" applyBorder="1" applyAlignment="1">
      <alignment wrapText="1"/>
    </xf>
    <xf numFmtId="4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vertical="center" wrapText="1"/>
    </xf>
    <xf numFmtId="14" fontId="10" fillId="2" borderId="1" xfId="0" applyNumberFormat="1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wrapText="1"/>
    </xf>
    <xf numFmtId="4" fontId="10" fillId="2" borderId="4" xfId="0" applyNumberFormat="1" applyFont="1" applyFill="1" applyBorder="1" applyAlignment="1">
      <alignment vertical="center" wrapText="1"/>
    </xf>
    <xf numFmtId="4" fontId="10" fillId="2" borderId="4" xfId="0" applyNumberFormat="1" applyFont="1" applyFill="1" applyBorder="1" applyAlignment="1">
      <alignment wrapText="1"/>
    </xf>
    <xf numFmtId="4" fontId="10" fillId="2" borderId="4" xfId="0" applyNumberFormat="1" applyFont="1" applyFill="1" applyBorder="1" applyAlignment="1">
      <alignment horizontal="right" wrapText="1"/>
    </xf>
    <xf numFmtId="4" fontId="10" fillId="2" borderId="1" xfId="0" applyNumberFormat="1" applyFont="1" applyFill="1" applyBorder="1" applyAlignment="1">
      <alignment horizontal="left" wrapText="1"/>
    </xf>
    <xf numFmtId="14" fontId="10" fillId="2" borderId="1" xfId="0" applyNumberFormat="1" applyFont="1" applyFill="1" applyBorder="1" applyAlignment="1">
      <alignment wrapText="1"/>
    </xf>
    <xf numFmtId="4" fontId="17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vertical="center" wrapText="1"/>
    </xf>
    <xf numFmtId="0" fontId="0" fillId="2" borderId="0" xfId="0" applyFill="1" applyBorder="1"/>
    <xf numFmtId="0" fontId="20" fillId="2" borderId="0" xfId="0" applyFont="1" applyFill="1" applyBorder="1" applyAlignment="1">
      <alignment vertical="center" wrapText="1"/>
    </xf>
    <xf numFmtId="0" fontId="8" fillId="2" borderId="0" xfId="0" applyFont="1" applyFill="1" applyBorder="1"/>
    <xf numFmtId="167" fontId="0" fillId="2" borderId="0" xfId="0" applyNumberForma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67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167" fontId="24" fillId="2" borderId="7" xfId="0" applyNumberFormat="1" applyFont="1" applyFill="1" applyBorder="1" applyAlignment="1">
      <alignment horizontal="center" vertical="center" wrapText="1"/>
    </xf>
    <xf numFmtId="4" fontId="11" fillId="2" borderId="7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167" fontId="18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4" fontId="11" fillId="2" borderId="0" xfId="0" applyNumberFormat="1" applyFont="1" applyFill="1" applyBorder="1" applyAlignment="1">
      <alignment wrapText="1"/>
    </xf>
    <xf numFmtId="4" fontId="11" fillId="2" borderId="0" xfId="0" applyNumberFormat="1" applyFont="1" applyFill="1" applyBorder="1" applyAlignment="1">
      <alignment vertical="center" wrapText="1"/>
    </xf>
    <xf numFmtId="0" fontId="29" fillId="2" borderId="0" xfId="0" applyFont="1" applyFill="1"/>
    <xf numFmtId="4" fontId="23" fillId="2" borderId="0" xfId="0" applyNumberFormat="1" applyFont="1" applyFill="1" applyBorder="1" applyAlignment="1">
      <alignment wrapText="1"/>
    </xf>
    <xf numFmtId="4" fontId="23" fillId="2" borderId="0" xfId="0" applyNumberFormat="1" applyFont="1" applyFill="1" applyBorder="1" applyAlignment="1">
      <alignment vertical="center" wrapText="1"/>
    </xf>
    <xf numFmtId="167" fontId="11" fillId="2" borderId="7" xfId="0" applyNumberFormat="1" applyFont="1" applyFill="1" applyBorder="1" applyAlignment="1">
      <alignment vertical="center" wrapText="1"/>
    </xf>
    <xf numFmtId="0" fontId="18" fillId="2" borderId="7" xfId="0" applyFont="1" applyFill="1" applyBorder="1" applyAlignment="1"/>
    <xf numFmtId="4" fontId="11" fillId="2" borderId="21" xfId="4" applyNumberFormat="1" applyFont="1" applyFill="1" applyBorder="1" applyAlignment="1">
      <alignment horizontal="right"/>
    </xf>
    <xf numFmtId="0" fontId="18" fillId="2" borderId="7" xfId="0" applyFont="1" applyFill="1" applyBorder="1"/>
    <xf numFmtId="0" fontId="18" fillId="2" borderId="3" xfId="0" applyFont="1" applyFill="1" applyBorder="1"/>
    <xf numFmtId="0" fontId="28" fillId="2" borderId="0" xfId="0" applyFont="1" applyFill="1" applyAlignment="1">
      <alignment vertical="center" wrapText="1"/>
    </xf>
    <xf numFmtId="4" fontId="4" fillId="2" borderId="0" xfId="0" applyNumberFormat="1" applyFont="1" applyFill="1" applyBorder="1" applyAlignment="1">
      <alignment wrapText="1"/>
    </xf>
    <xf numFmtId="4" fontId="10" fillId="2" borderId="15" xfId="0" applyNumberFormat="1" applyFont="1" applyFill="1" applyBorder="1" applyAlignment="1">
      <alignment wrapText="1"/>
    </xf>
    <xf numFmtId="4" fontId="11" fillId="2" borderId="1" xfId="0" applyNumberFormat="1" applyFont="1" applyFill="1" applyBorder="1" applyAlignment="1">
      <alignment horizontal="right" vertical="center"/>
    </xf>
    <xf numFmtId="14" fontId="11" fillId="2" borderId="1" xfId="0" applyNumberFormat="1" applyFont="1" applyFill="1" applyBorder="1" applyAlignment="1">
      <alignment horizontal="right" vertical="center"/>
    </xf>
    <xf numFmtId="165" fontId="11" fillId="2" borderId="1" xfId="0" applyNumberFormat="1" applyFont="1" applyFill="1" applyBorder="1" applyAlignment="1">
      <alignment wrapText="1"/>
    </xf>
    <xf numFmtId="14" fontId="11" fillId="2" borderId="0" xfId="0" applyNumberFormat="1" applyFont="1" applyFill="1" applyBorder="1" applyAlignment="1">
      <alignment wrapText="1"/>
    </xf>
    <xf numFmtId="4" fontId="11" fillId="2" borderId="2" xfId="0" applyNumberFormat="1" applyFont="1" applyFill="1" applyBorder="1" applyAlignment="1">
      <alignment wrapText="1"/>
    </xf>
    <xf numFmtId="4" fontId="11" fillId="2" borderId="1" xfId="0" applyNumberFormat="1" applyFont="1" applyFill="1" applyBorder="1" applyAlignment="1">
      <alignment horizontal="right"/>
    </xf>
    <xf numFmtId="14" fontId="11" fillId="2" borderId="1" xfId="0" applyNumberFormat="1" applyFont="1" applyFill="1" applyBorder="1" applyAlignment="1">
      <alignment horizontal="right"/>
    </xf>
    <xf numFmtId="4" fontId="15" fillId="2" borderId="2" xfId="0" applyNumberFormat="1" applyFont="1" applyFill="1" applyBorder="1" applyAlignment="1">
      <alignment wrapText="1"/>
    </xf>
    <xf numFmtId="49" fontId="11" fillId="2" borderId="1" xfId="0" applyNumberFormat="1" applyFont="1" applyFill="1" applyBorder="1" applyAlignment="1">
      <alignment horizontal="right" wrapText="1"/>
    </xf>
    <xf numFmtId="0" fontId="15" fillId="2" borderId="1" xfId="0" applyFont="1" applyFill="1" applyBorder="1" applyAlignment="1">
      <alignment wrapText="1"/>
    </xf>
    <xf numFmtId="0" fontId="15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165" fontId="11" fillId="2" borderId="0" xfId="0" applyNumberFormat="1" applyFont="1" applyFill="1" applyAlignment="1">
      <alignment wrapText="1"/>
    </xf>
    <xf numFmtId="0" fontId="11" fillId="2" borderId="5" xfId="0" applyFont="1" applyFill="1" applyBorder="1" applyAlignment="1">
      <alignment horizontal="left" vertical="center" wrapText="1"/>
    </xf>
    <xf numFmtId="0" fontId="24" fillId="2" borderId="1" xfId="0" applyNumberFormat="1" applyFont="1" applyFill="1" applyBorder="1" applyAlignment="1">
      <alignment wrapText="1"/>
    </xf>
    <xf numFmtId="165" fontId="11" fillId="2" borderId="2" xfId="0" applyNumberFormat="1" applyFont="1" applyFill="1" applyBorder="1" applyAlignment="1">
      <alignment wrapText="1"/>
    </xf>
    <xf numFmtId="165" fontId="15" fillId="2" borderId="2" xfId="0" applyNumberFormat="1" applyFont="1" applyFill="1" applyBorder="1" applyAlignment="1">
      <alignment wrapText="1"/>
    </xf>
    <xf numFmtId="165" fontId="15" fillId="2" borderId="1" xfId="0" applyNumberFormat="1" applyFont="1" applyFill="1" applyBorder="1" applyAlignment="1">
      <alignment wrapText="1"/>
    </xf>
    <xf numFmtId="0" fontId="11" fillId="2" borderId="5" xfId="0" applyNumberFormat="1" applyFont="1" applyFill="1" applyBorder="1" applyAlignment="1">
      <alignment wrapText="1"/>
    </xf>
    <xf numFmtId="165" fontId="11" fillId="2" borderId="5" xfId="0" applyNumberFormat="1" applyFont="1" applyFill="1" applyBorder="1" applyAlignment="1">
      <alignment wrapText="1"/>
    </xf>
    <xf numFmtId="4" fontId="11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/>
    <xf numFmtId="0" fontId="11" fillId="2" borderId="0" xfId="0" applyFont="1" applyFill="1" applyAlignment="1">
      <alignment horizontal="left" wrapText="1"/>
    </xf>
    <xf numFmtId="0" fontId="14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6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vertical="center" wrapText="1"/>
    </xf>
    <xf numFmtId="4" fontId="11" fillId="2" borderId="15" xfId="0" applyNumberFormat="1" applyFont="1" applyFill="1" applyBorder="1" applyAlignment="1">
      <alignment horizontal="center" wrapText="1"/>
    </xf>
    <xf numFmtId="4" fontId="23" fillId="2" borderId="0" xfId="0" applyNumberFormat="1" applyFont="1" applyFill="1" applyBorder="1" applyAlignment="1">
      <alignment horizontal="center" wrapText="1"/>
    </xf>
    <xf numFmtId="4" fontId="23" fillId="2" borderId="0" xfId="0" applyNumberFormat="1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/>
    </xf>
    <xf numFmtId="4" fontId="17" fillId="2" borderId="2" xfId="0" applyNumberFormat="1" applyFont="1" applyFill="1" applyBorder="1" applyAlignment="1">
      <alignment horizontal="center"/>
    </xf>
    <xf numFmtId="165" fontId="17" fillId="2" borderId="2" xfId="0" applyNumberFormat="1" applyFont="1" applyFill="1" applyBorder="1" applyAlignment="1">
      <alignment horizontal="center" wrapText="1"/>
    </xf>
    <xf numFmtId="165" fontId="17" fillId="2" borderId="1" xfId="0" applyNumberFormat="1" applyFont="1" applyFill="1" applyBorder="1" applyAlignment="1">
      <alignment horizontal="center" wrapText="1"/>
    </xf>
    <xf numFmtId="0" fontId="17" fillId="2" borderId="5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164" fontId="17" fillId="2" borderId="2" xfId="0" applyNumberFormat="1" applyFont="1" applyFill="1" applyBorder="1" applyAlignment="1">
      <alignment horizontal="right" vertical="center" wrapText="1"/>
    </xf>
    <xf numFmtId="164" fontId="17" fillId="2" borderId="1" xfId="0" applyNumberFormat="1" applyFont="1" applyFill="1" applyBorder="1" applyAlignment="1">
      <alignment horizontal="right" vertical="center" wrapText="1"/>
    </xf>
    <xf numFmtId="4" fontId="23" fillId="2" borderId="0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4" fontId="14" fillId="2" borderId="1" xfId="0" applyNumberFormat="1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164" fontId="14" fillId="2" borderId="5" xfId="0" applyNumberFormat="1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4" fontId="14" fillId="2" borderId="5" xfId="0" applyNumberFormat="1" applyFont="1" applyFill="1" applyBorder="1" applyAlignment="1">
      <alignment horizontal="center" wrapText="1"/>
    </xf>
    <xf numFmtId="4" fontId="14" fillId="2" borderId="2" xfId="0" applyNumberFormat="1" applyFont="1" applyFill="1" applyBorder="1" applyAlignment="1">
      <alignment horizontal="center" wrapText="1"/>
    </xf>
    <xf numFmtId="2" fontId="14" fillId="2" borderId="5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wrapText="1"/>
    </xf>
    <xf numFmtId="0" fontId="14" fillId="2" borderId="15" xfId="0" applyFont="1" applyFill="1" applyBorder="1" applyAlignment="1">
      <alignment horizontal="center" wrapText="1"/>
    </xf>
    <xf numFmtId="0" fontId="23" fillId="2" borderId="15" xfId="0" applyFont="1" applyFill="1" applyBorder="1" applyAlignment="1">
      <alignment horizontal="center" wrapText="1"/>
    </xf>
    <xf numFmtId="0" fontId="23" fillId="2" borderId="17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 wrapText="1"/>
    </xf>
    <xf numFmtId="0" fontId="23" fillId="2" borderId="18" xfId="0" applyFont="1" applyFill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2" fontId="1" fillId="2" borderId="0" xfId="0" applyNumberFormat="1" applyFont="1" applyFill="1" applyBorder="1" applyAlignment="1">
      <alignment horizontal="center" wrapText="1"/>
    </xf>
    <xf numFmtId="165" fontId="14" fillId="2" borderId="5" xfId="0" applyNumberFormat="1" applyFont="1" applyFill="1" applyBorder="1" applyAlignment="1">
      <alignment horizontal="center" wrapText="1"/>
    </xf>
    <xf numFmtId="165" fontId="23" fillId="2" borderId="5" xfId="0" applyNumberFormat="1" applyFont="1" applyFill="1" applyBorder="1" applyAlignment="1">
      <alignment horizontal="center" wrapText="1"/>
    </xf>
    <xf numFmtId="165" fontId="23" fillId="2" borderId="2" xfId="0" applyNumberFormat="1" applyFont="1" applyFill="1" applyBorder="1" applyAlignment="1">
      <alignment horizontal="center" wrapText="1"/>
    </xf>
    <xf numFmtId="165" fontId="14" fillId="2" borderId="3" xfId="0" applyNumberFormat="1" applyFont="1" applyFill="1" applyBorder="1" applyAlignment="1">
      <alignment horizontal="center" wrapText="1"/>
    </xf>
    <xf numFmtId="165" fontId="23" fillId="2" borderId="3" xfId="0" applyNumberFormat="1" applyFont="1" applyFill="1" applyBorder="1" applyAlignment="1">
      <alignment horizontal="center" wrapText="1"/>
    </xf>
    <xf numFmtId="165" fontId="23" fillId="2" borderId="9" xfId="0" applyNumberFormat="1" applyFont="1" applyFill="1" applyBorder="1" applyAlignment="1">
      <alignment horizontal="center" wrapText="1"/>
    </xf>
    <xf numFmtId="165" fontId="14" fillId="2" borderId="2" xfId="0" applyNumberFormat="1" applyFont="1" applyFill="1" applyBorder="1" applyAlignment="1">
      <alignment horizontal="center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11" fillId="2" borderId="0" xfId="0" applyNumberFormat="1" applyFont="1" applyFill="1" applyBorder="1" applyAlignment="1">
      <alignment horizontal="center" wrapText="1"/>
    </xf>
    <xf numFmtId="4" fontId="23" fillId="2" borderId="15" xfId="0" applyNumberFormat="1" applyFont="1" applyFill="1" applyBorder="1" applyAlignment="1">
      <alignment horizontal="center" wrapText="1"/>
    </xf>
    <xf numFmtId="4" fontId="23" fillId="2" borderId="15" xfId="0" applyNumberFormat="1" applyFont="1" applyFill="1" applyBorder="1" applyAlignment="1">
      <alignment horizontal="left" vertical="center" wrapText="1"/>
    </xf>
    <xf numFmtId="4" fontId="11" fillId="2" borderId="0" xfId="0" applyNumberFormat="1" applyFont="1" applyFill="1" applyBorder="1" applyAlignment="1">
      <alignment horizontal="center" vertical="center" wrapText="1"/>
    </xf>
    <xf numFmtId="2" fontId="15" fillId="2" borderId="6" xfId="0" applyNumberFormat="1" applyFont="1" applyFill="1" applyBorder="1" applyAlignment="1">
      <alignment horizontal="center" wrapText="1"/>
    </xf>
    <xf numFmtId="2" fontId="15" fillId="2" borderId="5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wrapText="1"/>
    </xf>
    <xf numFmtId="4" fontId="14" fillId="2" borderId="6" xfId="0" applyNumberFormat="1" applyFont="1" applyFill="1" applyBorder="1" applyAlignment="1">
      <alignment horizontal="center" vertical="center" wrapText="1"/>
    </xf>
    <xf numFmtId="4" fontId="22" fillId="2" borderId="5" xfId="0" applyNumberFormat="1" applyFont="1" applyFill="1" applyBorder="1" applyAlignment="1">
      <alignment horizontal="center" vertical="center" wrapText="1"/>
    </xf>
    <xf numFmtId="4" fontId="22" fillId="2" borderId="2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right"/>
    </xf>
    <xf numFmtId="0" fontId="15" fillId="2" borderId="5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4" fontId="21" fillId="2" borderId="5" xfId="0" applyNumberFormat="1" applyFont="1" applyFill="1" applyBorder="1" applyAlignment="1">
      <alignment horizontal="center" vertical="center" wrapText="1"/>
    </xf>
    <xf numFmtId="4" fontId="21" fillId="2" borderId="2" xfId="0" applyNumberFormat="1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/>
    </xf>
    <xf numFmtId="0" fontId="19" fillId="2" borderId="1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right"/>
    </xf>
    <xf numFmtId="0" fontId="17" fillId="2" borderId="2" xfId="0" applyFont="1" applyFill="1" applyBorder="1" applyAlignment="1">
      <alignment horizontal="right"/>
    </xf>
    <xf numFmtId="0" fontId="18" fillId="2" borderId="0" xfId="0" applyFont="1" applyFill="1" applyAlignment="1">
      <alignment horizontal="center"/>
    </xf>
    <xf numFmtId="0" fontId="23" fillId="2" borderId="6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/>
    </xf>
    <xf numFmtId="4" fontId="11" fillId="0" borderId="0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wrapText="1"/>
    </xf>
    <xf numFmtId="4" fontId="11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 wrapText="1"/>
    </xf>
  </cellXfs>
  <cellStyles count="5">
    <cellStyle name="Excel Built-in Normal" xfId="3"/>
    <cellStyle name="Обычный" xfId="0" builtinId="0"/>
    <cellStyle name="Обычный_пораздел 1.2 Недвиж имущество" xfId="4"/>
    <cellStyle name="Обычный_раздел 2 Движимое имущество" xfId="2"/>
    <cellStyle name="Обычный_раздел3 Сведения об учреждениях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0"/>
  <sheetViews>
    <sheetView view="pageLayout" topLeftCell="D19" zoomScale="80" zoomScaleNormal="100" zoomScaleSheetLayoutView="90" zoomScalePageLayoutView="80" workbookViewId="0">
      <selection activeCell="F23" sqref="F23"/>
    </sheetView>
  </sheetViews>
  <sheetFormatPr defaultRowHeight="15"/>
  <cols>
    <col min="1" max="1" width="7.42578125" style="22" customWidth="1"/>
    <col min="2" max="2" width="10.140625" style="22" customWidth="1"/>
    <col min="3" max="3" width="23.28515625" style="22" customWidth="1"/>
    <col min="4" max="4" width="18.42578125" style="22" customWidth="1"/>
    <col min="5" max="5" width="19.7109375" style="22" customWidth="1"/>
    <col min="6" max="7" width="50.140625" style="22" customWidth="1"/>
    <col min="8" max="8" width="28.7109375" style="22" customWidth="1"/>
    <col min="9" max="9" width="9.140625" style="22"/>
    <col min="10" max="10" width="12.7109375" style="22" customWidth="1"/>
    <col min="11" max="11" width="10.42578125" style="22" customWidth="1"/>
    <col min="12" max="14" width="9.140625" style="22"/>
    <col min="15" max="15" width="17.5703125" style="22" customWidth="1"/>
    <col min="16" max="16" width="20.42578125" style="22" customWidth="1"/>
    <col min="17" max="16384" width="9.140625" style="22"/>
  </cols>
  <sheetData>
    <row r="1" spans="1:16" ht="18.75">
      <c r="C1" s="26"/>
      <c r="D1" s="26"/>
      <c r="E1" s="26"/>
      <c r="F1" s="26"/>
      <c r="G1" s="26"/>
      <c r="H1" s="26"/>
      <c r="I1" s="26"/>
      <c r="J1" s="26"/>
      <c r="K1" s="223" t="s">
        <v>406</v>
      </c>
      <c r="L1" s="223"/>
      <c r="M1" s="223"/>
      <c r="N1" s="223"/>
      <c r="O1" s="223"/>
      <c r="P1" s="223"/>
    </row>
    <row r="2" spans="1:16" ht="18.75">
      <c r="C2" s="26"/>
      <c r="D2" s="26"/>
      <c r="E2" s="26"/>
      <c r="F2" s="26"/>
      <c r="G2" s="26"/>
      <c r="H2" s="26"/>
      <c r="I2" s="26"/>
      <c r="J2" s="26"/>
      <c r="K2" s="162"/>
      <c r="L2" s="162"/>
      <c r="M2" s="162"/>
      <c r="N2" s="162"/>
      <c r="O2" s="162"/>
      <c r="P2" s="162"/>
    </row>
    <row r="3" spans="1:16" ht="18.75">
      <c r="C3" s="26"/>
      <c r="D3" s="26"/>
      <c r="E3" s="26"/>
      <c r="F3" s="26"/>
      <c r="G3" s="26"/>
      <c r="H3" s="26"/>
      <c r="I3" s="26"/>
      <c r="J3" s="26"/>
      <c r="K3" s="162" t="s">
        <v>2163</v>
      </c>
      <c r="L3" s="162"/>
      <c r="M3" s="162"/>
      <c r="N3" s="162"/>
      <c r="O3" s="162"/>
      <c r="P3" s="162"/>
    </row>
    <row r="4" spans="1:16" ht="18.75">
      <c r="C4" s="26"/>
      <c r="D4" s="26"/>
      <c r="E4" s="26"/>
      <c r="F4" s="26"/>
      <c r="G4" s="26"/>
      <c r="H4" s="26"/>
      <c r="I4" s="26"/>
      <c r="J4" s="26"/>
      <c r="K4" s="162" t="s">
        <v>2164</v>
      </c>
      <c r="L4" s="30"/>
      <c r="M4" s="30"/>
      <c r="N4" s="30"/>
      <c r="O4" s="30"/>
      <c r="P4" s="30"/>
    </row>
    <row r="5" spans="1:16" ht="18.75">
      <c r="C5" s="26"/>
      <c r="D5" s="26"/>
      <c r="E5" s="26"/>
      <c r="F5" s="26"/>
      <c r="G5" s="26"/>
      <c r="H5" s="26"/>
      <c r="I5" s="26"/>
      <c r="J5" s="26"/>
      <c r="K5" s="223" t="s">
        <v>2165</v>
      </c>
      <c r="L5" s="223"/>
      <c r="M5" s="223"/>
      <c r="N5" s="223"/>
      <c r="O5" s="223"/>
      <c r="P5" s="223"/>
    </row>
    <row r="6" spans="1:16" ht="18.75">
      <c r="C6" s="26"/>
      <c r="D6" s="26"/>
      <c r="E6" s="26"/>
      <c r="F6" s="26"/>
      <c r="G6" s="26"/>
      <c r="H6" s="26"/>
      <c r="I6" s="26"/>
      <c r="J6" s="26"/>
      <c r="K6" s="162" t="s">
        <v>2166</v>
      </c>
      <c r="L6" s="162"/>
      <c r="M6" s="162"/>
      <c r="N6" s="162"/>
      <c r="O6" s="162"/>
      <c r="P6" s="162"/>
    </row>
    <row r="7" spans="1:16" ht="18.75">
      <c r="C7" s="26"/>
      <c r="D7" s="26"/>
      <c r="E7" s="26"/>
      <c r="F7" s="26"/>
      <c r="G7" s="26"/>
      <c r="H7" s="26"/>
      <c r="I7" s="26"/>
      <c r="J7" s="26"/>
      <c r="K7" s="223" t="s">
        <v>2167</v>
      </c>
      <c r="L7" s="223"/>
      <c r="M7" s="223"/>
      <c r="N7" s="223"/>
      <c r="O7" s="223"/>
      <c r="P7" s="223"/>
    </row>
    <row r="8" spans="1:16" ht="25.5" customHeight="1">
      <c r="A8" s="170"/>
      <c r="B8" s="170"/>
      <c r="C8" s="26"/>
      <c r="D8" s="26"/>
      <c r="E8" s="26"/>
      <c r="F8" s="26"/>
      <c r="G8" s="26"/>
      <c r="H8" s="26"/>
      <c r="I8" s="26"/>
      <c r="J8" s="26"/>
      <c r="K8" s="29"/>
      <c r="L8" s="228"/>
      <c r="M8" s="228"/>
      <c r="N8" s="228"/>
      <c r="O8" s="164"/>
      <c r="P8" s="171"/>
    </row>
    <row r="9" spans="1:16" ht="18.75">
      <c r="A9" s="170"/>
      <c r="B9" s="170"/>
      <c r="C9" s="224" t="s">
        <v>2168</v>
      </c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170"/>
    </row>
    <row r="10" spans="1:16" ht="15.75" customHeight="1">
      <c r="A10" s="172"/>
      <c r="B10" s="172"/>
      <c r="C10" s="224" t="s">
        <v>2169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173"/>
    </row>
    <row r="11" spans="1:16" ht="15.75" customHeight="1">
      <c r="A11" s="172"/>
      <c r="B11" s="172"/>
      <c r="C11" s="224" t="s">
        <v>2170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173"/>
    </row>
    <row r="12" spans="1:16" ht="15.75" customHeight="1">
      <c r="A12" s="172"/>
      <c r="B12" s="17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27" t="s">
        <v>16</v>
      </c>
    </row>
    <row r="13" spans="1:16" ht="45" customHeight="1">
      <c r="A13" s="172"/>
      <c r="B13" s="172"/>
      <c r="C13" s="229" t="s">
        <v>2171</v>
      </c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" t="s">
        <v>1460</v>
      </c>
    </row>
    <row r="14" spans="1:16" ht="240" customHeight="1">
      <c r="A14" s="174" t="s">
        <v>1392</v>
      </c>
      <c r="B14" s="32" t="s">
        <v>1393</v>
      </c>
      <c r="C14" s="32" t="s">
        <v>1394</v>
      </c>
      <c r="D14" s="32" t="s">
        <v>1395</v>
      </c>
      <c r="E14" s="175" t="s">
        <v>1396</v>
      </c>
      <c r="F14" s="175" t="s">
        <v>1397</v>
      </c>
      <c r="G14" s="175" t="s">
        <v>1467</v>
      </c>
      <c r="H14" s="175" t="s">
        <v>1398</v>
      </c>
      <c r="I14" s="176" t="s">
        <v>1399</v>
      </c>
      <c r="J14" s="175" t="s">
        <v>1400</v>
      </c>
      <c r="K14" s="175" t="s">
        <v>1401</v>
      </c>
      <c r="L14" s="32" t="s">
        <v>1402</v>
      </c>
      <c r="M14" s="32" t="s">
        <v>1403</v>
      </c>
      <c r="N14" s="32" t="s">
        <v>1404</v>
      </c>
      <c r="O14" s="32" t="s">
        <v>1405</v>
      </c>
      <c r="P14" s="32" t="s">
        <v>1406</v>
      </c>
    </row>
    <row r="15" spans="1:16" ht="21.75" customHeight="1">
      <c r="A15" s="174">
        <v>1</v>
      </c>
      <c r="B15" s="174">
        <v>2</v>
      </c>
      <c r="C15" s="174">
        <v>3</v>
      </c>
      <c r="D15" s="174">
        <v>4</v>
      </c>
      <c r="E15" s="174">
        <v>5</v>
      </c>
      <c r="F15" s="174">
        <v>6</v>
      </c>
      <c r="G15" s="174">
        <v>7</v>
      </c>
      <c r="H15" s="174">
        <v>8</v>
      </c>
      <c r="I15" s="174">
        <v>9</v>
      </c>
      <c r="J15" s="174">
        <v>10</v>
      </c>
      <c r="K15" s="174">
        <v>11</v>
      </c>
      <c r="L15" s="174">
        <v>12</v>
      </c>
      <c r="M15" s="174">
        <v>13</v>
      </c>
      <c r="N15" s="174">
        <v>14</v>
      </c>
      <c r="O15" s="174">
        <v>15</v>
      </c>
      <c r="P15" s="177">
        <v>16</v>
      </c>
    </row>
    <row r="16" spans="1:16">
      <c r="A16" s="225" t="s">
        <v>2183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7"/>
    </row>
    <row r="17" spans="1:16">
      <c r="A17" s="43"/>
      <c r="B17" s="55"/>
      <c r="C17" s="225" t="s">
        <v>2184</v>
      </c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7"/>
    </row>
    <row r="18" spans="1:16" ht="98.25" customHeight="1">
      <c r="A18" s="36">
        <v>1</v>
      </c>
      <c r="B18" s="166" t="s">
        <v>1407</v>
      </c>
      <c r="C18" s="167" t="s">
        <v>1519</v>
      </c>
      <c r="D18" s="167" t="s">
        <v>1408</v>
      </c>
      <c r="E18" s="35" t="s">
        <v>1520</v>
      </c>
      <c r="F18" s="35" t="s">
        <v>1409</v>
      </c>
      <c r="G18" s="35" t="s">
        <v>1521</v>
      </c>
      <c r="H18" s="178" t="s">
        <v>1441</v>
      </c>
      <c r="I18" s="167" t="s">
        <v>317</v>
      </c>
      <c r="J18" s="179">
        <v>979824</v>
      </c>
      <c r="K18" s="35" t="s">
        <v>1410</v>
      </c>
      <c r="L18" s="167" t="s">
        <v>1411</v>
      </c>
      <c r="M18" s="167" t="s">
        <v>1412</v>
      </c>
      <c r="N18" s="167" t="s">
        <v>1413</v>
      </c>
      <c r="O18" s="167" t="s">
        <v>1413</v>
      </c>
      <c r="P18" s="40" t="s">
        <v>1412</v>
      </c>
    </row>
    <row r="19" spans="1:16" ht="96" customHeight="1">
      <c r="A19" s="36">
        <v>2</v>
      </c>
      <c r="B19" s="166" t="s">
        <v>1407</v>
      </c>
      <c r="C19" s="166" t="s">
        <v>1516</v>
      </c>
      <c r="D19" s="166" t="s">
        <v>1414</v>
      </c>
      <c r="E19" s="34" t="s">
        <v>1517</v>
      </c>
      <c r="F19" s="35" t="s">
        <v>1409</v>
      </c>
      <c r="G19" s="35" t="s">
        <v>1518</v>
      </c>
      <c r="H19" s="34" t="s">
        <v>1443</v>
      </c>
      <c r="I19" s="166" t="s">
        <v>318</v>
      </c>
      <c r="J19" s="37">
        <v>612442.47</v>
      </c>
      <c r="K19" s="35" t="s">
        <v>1410</v>
      </c>
      <c r="L19" s="166" t="s">
        <v>1411</v>
      </c>
      <c r="M19" s="180" t="s">
        <v>1412</v>
      </c>
      <c r="N19" s="166" t="s">
        <v>1415</v>
      </c>
      <c r="O19" s="166" t="s">
        <v>1415</v>
      </c>
      <c r="P19" s="40" t="s">
        <v>1412</v>
      </c>
    </row>
    <row r="20" spans="1:16" ht="72.75" customHeight="1">
      <c r="A20" s="36">
        <v>3</v>
      </c>
      <c r="B20" s="166" t="s">
        <v>1407</v>
      </c>
      <c r="C20" s="166" t="s">
        <v>1416</v>
      </c>
      <c r="D20" s="166" t="s">
        <v>1417</v>
      </c>
      <c r="E20" s="33" t="s">
        <v>1570</v>
      </c>
      <c r="F20" s="35" t="s">
        <v>1409</v>
      </c>
      <c r="G20" s="35"/>
      <c r="H20" s="33" t="s">
        <v>463</v>
      </c>
      <c r="I20" s="166" t="s">
        <v>317</v>
      </c>
      <c r="J20" s="37">
        <v>1</v>
      </c>
      <c r="K20" s="35" t="s">
        <v>1410</v>
      </c>
      <c r="L20" s="166" t="s">
        <v>1411</v>
      </c>
      <c r="M20" s="166"/>
      <c r="N20" s="166"/>
      <c r="O20" s="166"/>
      <c r="P20" s="40"/>
    </row>
    <row r="21" spans="1:16" ht="128.25" customHeight="1">
      <c r="A21" s="36">
        <v>4</v>
      </c>
      <c r="B21" s="166" t="s">
        <v>1407</v>
      </c>
      <c r="C21" s="166" t="s">
        <v>1506</v>
      </c>
      <c r="D21" s="166" t="s">
        <v>1418</v>
      </c>
      <c r="E21" s="33" t="s">
        <v>1507</v>
      </c>
      <c r="F21" s="35" t="s">
        <v>1409</v>
      </c>
      <c r="G21" s="35" t="s">
        <v>1508</v>
      </c>
      <c r="H21" s="34" t="s">
        <v>1444</v>
      </c>
      <c r="I21" s="166" t="s">
        <v>768</v>
      </c>
      <c r="J21" s="37" t="s">
        <v>1509</v>
      </c>
      <c r="K21" s="35" t="s">
        <v>1410</v>
      </c>
      <c r="L21" s="166" t="s">
        <v>1419</v>
      </c>
      <c r="M21" s="166"/>
      <c r="N21" s="166"/>
      <c r="O21" s="166"/>
      <c r="P21" s="40" t="s">
        <v>1412</v>
      </c>
    </row>
    <row r="22" spans="1:16" ht="111" customHeight="1">
      <c r="A22" s="36">
        <v>5</v>
      </c>
      <c r="B22" s="166" t="s">
        <v>1407</v>
      </c>
      <c r="C22" s="166" t="s">
        <v>1534</v>
      </c>
      <c r="D22" s="166" t="s">
        <v>1420</v>
      </c>
      <c r="E22" s="33" t="s">
        <v>1535</v>
      </c>
      <c r="F22" s="35" t="s">
        <v>1409</v>
      </c>
      <c r="G22" s="35" t="s">
        <v>1536</v>
      </c>
      <c r="H22" s="34" t="s">
        <v>1445</v>
      </c>
      <c r="I22" s="166" t="s">
        <v>724</v>
      </c>
      <c r="J22" s="37">
        <v>30604.48</v>
      </c>
      <c r="K22" s="35" t="s">
        <v>1410</v>
      </c>
      <c r="L22" s="166" t="s">
        <v>1544</v>
      </c>
      <c r="M22" s="166"/>
      <c r="N22" s="166"/>
      <c r="O22" s="166"/>
      <c r="P22" s="40" t="s">
        <v>1412</v>
      </c>
    </row>
    <row r="23" spans="1:16" ht="112.5" customHeight="1">
      <c r="A23" s="36">
        <v>6</v>
      </c>
      <c r="B23" s="166" t="s">
        <v>1407</v>
      </c>
      <c r="C23" s="166" t="s">
        <v>1525</v>
      </c>
      <c r="D23" s="166" t="s">
        <v>1421</v>
      </c>
      <c r="E23" s="33" t="s">
        <v>1526</v>
      </c>
      <c r="F23" s="35" t="s">
        <v>1409</v>
      </c>
      <c r="G23" s="35" t="s">
        <v>1527</v>
      </c>
      <c r="H23" s="34" t="s">
        <v>1446</v>
      </c>
      <c r="I23" s="166" t="s">
        <v>725</v>
      </c>
      <c r="J23" s="37">
        <v>30510.080000000002</v>
      </c>
      <c r="K23" s="35" t="s">
        <v>1410</v>
      </c>
      <c r="L23" s="166" t="s">
        <v>1544</v>
      </c>
      <c r="M23" s="166"/>
      <c r="N23" s="166"/>
      <c r="O23" s="166"/>
      <c r="P23" s="40" t="s">
        <v>1412</v>
      </c>
    </row>
    <row r="24" spans="1:16" ht="99" customHeight="1">
      <c r="A24" s="36">
        <v>7</v>
      </c>
      <c r="B24" s="166" t="s">
        <v>1407</v>
      </c>
      <c r="C24" s="166" t="s">
        <v>1531</v>
      </c>
      <c r="D24" s="166" t="s">
        <v>1422</v>
      </c>
      <c r="E24" s="33" t="s">
        <v>1532</v>
      </c>
      <c r="F24" s="35" t="s">
        <v>1409</v>
      </c>
      <c r="G24" s="35" t="s">
        <v>1533</v>
      </c>
      <c r="H24" s="34" t="s">
        <v>1447</v>
      </c>
      <c r="I24" s="166" t="s">
        <v>726</v>
      </c>
      <c r="J24" s="37">
        <v>23845.439999999999</v>
      </c>
      <c r="K24" s="35" t="s">
        <v>1410</v>
      </c>
      <c r="L24" s="166" t="s">
        <v>1544</v>
      </c>
      <c r="M24" s="166"/>
      <c r="N24" s="166"/>
      <c r="O24" s="166"/>
      <c r="P24" s="40" t="s">
        <v>1412</v>
      </c>
    </row>
    <row r="25" spans="1:16" ht="89.25">
      <c r="A25" s="36">
        <v>8</v>
      </c>
      <c r="B25" s="166" t="s">
        <v>1407</v>
      </c>
      <c r="C25" s="166" t="s">
        <v>1528</v>
      </c>
      <c r="D25" s="166" t="s">
        <v>1423</v>
      </c>
      <c r="E25" s="33" t="s">
        <v>1529</v>
      </c>
      <c r="F25" s="35" t="s">
        <v>1409</v>
      </c>
      <c r="G25" s="35" t="s">
        <v>1530</v>
      </c>
      <c r="H25" s="34" t="s">
        <v>1448</v>
      </c>
      <c r="I25" s="166" t="s">
        <v>727</v>
      </c>
      <c r="J25" s="37">
        <v>18162.560000000001</v>
      </c>
      <c r="K25" s="35" t="s">
        <v>1410</v>
      </c>
      <c r="L25" s="166" t="s">
        <v>1544</v>
      </c>
      <c r="M25" s="166"/>
      <c r="N25" s="166"/>
      <c r="O25" s="166"/>
      <c r="P25" s="40" t="s">
        <v>1412</v>
      </c>
    </row>
    <row r="26" spans="1:16" ht="77.25" customHeight="1">
      <c r="A26" s="36">
        <v>9</v>
      </c>
      <c r="B26" s="166" t="s">
        <v>1407</v>
      </c>
      <c r="C26" s="166" t="s">
        <v>1522</v>
      </c>
      <c r="D26" s="166" t="s">
        <v>1424</v>
      </c>
      <c r="E26" s="33" t="s">
        <v>1523</v>
      </c>
      <c r="F26" s="35" t="s">
        <v>1409</v>
      </c>
      <c r="G26" s="35" t="s">
        <v>1524</v>
      </c>
      <c r="H26" s="33" t="s">
        <v>1449</v>
      </c>
      <c r="I26" s="166" t="s">
        <v>1053</v>
      </c>
      <c r="J26" s="37">
        <v>1733940.12</v>
      </c>
      <c r="K26" s="35" t="s">
        <v>1410</v>
      </c>
      <c r="L26" s="166" t="s">
        <v>1543</v>
      </c>
      <c r="M26" s="166" t="s">
        <v>1412</v>
      </c>
      <c r="N26" s="166" t="s">
        <v>1415</v>
      </c>
      <c r="O26" s="166" t="s">
        <v>1415</v>
      </c>
      <c r="P26" s="40" t="s">
        <v>1412</v>
      </c>
    </row>
    <row r="27" spans="1:16" ht="77.25" customHeight="1">
      <c r="A27" s="36">
        <v>10</v>
      </c>
      <c r="B27" s="166" t="s">
        <v>1407</v>
      </c>
      <c r="C27" s="166" t="s">
        <v>1549</v>
      </c>
      <c r="D27" s="166" t="s">
        <v>1425</v>
      </c>
      <c r="E27" s="33" t="s">
        <v>2009</v>
      </c>
      <c r="F27" s="35" t="s">
        <v>1409</v>
      </c>
      <c r="G27" s="35" t="s">
        <v>2010</v>
      </c>
      <c r="H27" s="33" t="s">
        <v>1450</v>
      </c>
      <c r="I27" s="166" t="s">
        <v>728</v>
      </c>
      <c r="J27" s="37">
        <v>30491.200000000001</v>
      </c>
      <c r="K27" s="35" t="s">
        <v>1410</v>
      </c>
      <c r="L27" s="166" t="s">
        <v>1548</v>
      </c>
      <c r="M27" s="166" t="s">
        <v>1412</v>
      </c>
      <c r="N27" s="166" t="s">
        <v>1415</v>
      </c>
      <c r="O27" s="166" t="s">
        <v>1415</v>
      </c>
      <c r="P27" s="40" t="s">
        <v>1412</v>
      </c>
    </row>
    <row r="28" spans="1:16" ht="77.25" customHeight="1">
      <c r="A28" s="36">
        <v>11</v>
      </c>
      <c r="B28" s="166" t="s">
        <v>1407</v>
      </c>
      <c r="C28" s="166" t="s">
        <v>1510</v>
      </c>
      <c r="D28" s="166" t="s">
        <v>1426</v>
      </c>
      <c r="E28" s="33" t="s">
        <v>1513</v>
      </c>
      <c r="F28" s="35" t="s">
        <v>1409</v>
      </c>
      <c r="G28" s="35" t="s">
        <v>1511</v>
      </c>
      <c r="H28" s="33" t="s">
        <v>1241</v>
      </c>
      <c r="I28" s="166" t="s">
        <v>1240</v>
      </c>
      <c r="J28" s="37">
        <v>7073.89</v>
      </c>
      <c r="K28" s="35" t="s">
        <v>1410</v>
      </c>
      <c r="L28" s="166" t="s">
        <v>1542</v>
      </c>
      <c r="M28" s="166" t="s">
        <v>1412</v>
      </c>
      <c r="N28" s="166" t="s">
        <v>1415</v>
      </c>
      <c r="O28" s="166" t="s">
        <v>1415</v>
      </c>
      <c r="P28" s="40" t="s">
        <v>1412</v>
      </c>
    </row>
    <row r="29" spans="1:16" ht="77.25" customHeight="1">
      <c r="A29" s="36">
        <v>12</v>
      </c>
      <c r="B29" s="166" t="s">
        <v>1407</v>
      </c>
      <c r="C29" s="166" t="s">
        <v>1512</v>
      </c>
      <c r="D29" s="166" t="s">
        <v>1427</v>
      </c>
      <c r="E29" s="33" t="s">
        <v>1514</v>
      </c>
      <c r="F29" s="35" t="s">
        <v>1409</v>
      </c>
      <c r="G29" s="35" t="s">
        <v>1515</v>
      </c>
      <c r="H29" s="33" t="s">
        <v>1451</v>
      </c>
      <c r="I29" s="166" t="s">
        <v>1212</v>
      </c>
      <c r="J29" s="37">
        <v>3908597.46</v>
      </c>
      <c r="K29" s="35" t="s">
        <v>1410</v>
      </c>
      <c r="L29" s="166" t="s">
        <v>1428</v>
      </c>
      <c r="M29" s="166" t="s">
        <v>1412</v>
      </c>
      <c r="N29" s="166" t="s">
        <v>1415</v>
      </c>
      <c r="O29" s="166" t="s">
        <v>1415</v>
      </c>
      <c r="P29" s="40" t="s">
        <v>1412</v>
      </c>
    </row>
    <row r="30" spans="1:16" ht="93.75" customHeight="1">
      <c r="A30" s="36">
        <v>13</v>
      </c>
      <c r="B30" s="166" t="s">
        <v>1407</v>
      </c>
      <c r="C30" s="166" t="s">
        <v>1537</v>
      </c>
      <c r="D30" s="166" t="s">
        <v>1429</v>
      </c>
      <c r="E30" s="33" t="s">
        <v>1538</v>
      </c>
      <c r="F30" s="35" t="s">
        <v>1495</v>
      </c>
      <c r="G30" s="35" t="s">
        <v>1539</v>
      </c>
      <c r="H30" s="33" t="s">
        <v>1457</v>
      </c>
      <c r="I30" s="166" t="s">
        <v>1244</v>
      </c>
      <c r="J30" s="37">
        <v>2824014.98</v>
      </c>
      <c r="K30" s="166" t="s">
        <v>1410</v>
      </c>
      <c r="L30" s="166" t="s">
        <v>1540</v>
      </c>
      <c r="M30" s="166" t="s">
        <v>1412</v>
      </c>
      <c r="N30" s="166" t="s">
        <v>1415</v>
      </c>
      <c r="O30" s="166" t="s">
        <v>1415</v>
      </c>
      <c r="P30" s="40" t="s">
        <v>1412</v>
      </c>
    </row>
    <row r="31" spans="1:16" ht="120.75" customHeight="1">
      <c r="A31" s="36">
        <v>14</v>
      </c>
      <c r="B31" s="166" t="s">
        <v>1407</v>
      </c>
      <c r="C31" s="166" t="s">
        <v>1499</v>
      </c>
      <c r="D31" s="166" t="s">
        <v>1430</v>
      </c>
      <c r="E31" s="33" t="s">
        <v>1494</v>
      </c>
      <c r="F31" s="35" t="s">
        <v>1495</v>
      </c>
      <c r="G31" s="35" t="s">
        <v>1496</v>
      </c>
      <c r="H31" s="33" t="s">
        <v>1503</v>
      </c>
      <c r="I31" s="166" t="s">
        <v>1497</v>
      </c>
      <c r="J31" s="37">
        <v>246125.44</v>
      </c>
      <c r="K31" s="166" t="s">
        <v>1410</v>
      </c>
      <c r="L31" s="166" t="s">
        <v>1541</v>
      </c>
      <c r="M31" s="166" t="s">
        <v>1412</v>
      </c>
      <c r="N31" s="166" t="s">
        <v>1415</v>
      </c>
      <c r="O31" s="166" t="s">
        <v>1415</v>
      </c>
      <c r="P31" s="40" t="s">
        <v>1412</v>
      </c>
    </row>
    <row r="32" spans="1:16" ht="100.5" customHeight="1">
      <c r="A32" s="36">
        <v>15</v>
      </c>
      <c r="B32" s="166" t="s">
        <v>1407</v>
      </c>
      <c r="C32" s="166" t="s">
        <v>1500</v>
      </c>
      <c r="D32" s="166" t="s">
        <v>1431</v>
      </c>
      <c r="E32" s="33" t="s">
        <v>1502</v>
      </c>
      <c r="F32" s="35" t="s">
        <v>1495</v>
      </c>
      <c r="G32" s="35" t="s">
        <v>1504</v>
      </c>
      <c r="H32" s="33" t="s">
        <v>1503</v>
      </c>
      <c r="I32" s="166" t="s">
        <v>1505</v>
      </c>
      <c r="J32" s="37">
        <v>297844.5</v>
      </c>
      <c r="K32" s="166" t="s">
        <v>1410</v>
      </c>
      <c r="L32" s="166" t="s">
        <v>1541</v>
      </c>
      <c r="M32" s="166" t="s">
        <v>1412</v>
      </c>
      <c r="N32" s="166" t="s">
        <v>1415</v>
      </c>
      <c r="O32" s="166" t="s">
        <v>1415</v>
      </c>
      <c r="P32" s="40" t="s">
        <v>1412</v>
      </c>
    </row>
    <row r="33" spans="1:17">
      <c r="A33" s="36"/>
      <c r="B33" s="225" t="s">
        <v>776</v>
      </c>
      <c r="C33" s="227"/>
      <c r="D33" s="166"/>
      <c r="E33" s="33"/>
      <c r="F33" s="35"/>
      <c r="G33" s="35"/>
      <c r="H33" s="33"/>
      <c r="I33" s="166"/>
      <c r="J33" s="181">
        <f>SUM(J18:J32)</f>
        <v>10743477.620000001</v>
      </c>
      <c r="K33" s="166"/>
      <c r="L33" s="166"/>
      <c r="M33" s="166"/>
      <c r="N33" s="166"/>
      <c r="O33" s="166" t="s">
        <v>1415</v>
      </c>
      <c r="P33" s="40" t="s">
        <v>1412</v>
      </c>
    </row>
    <row r="34" spans="1:17" ht="33" customHeight="1">
      <c r="A34" s="230" t="s">
        <v>2185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2"/>
    </row>
    <row r="35" spans="1:17" ht="86.25" customHeight="1">
      <c r="A35" s="36">
        <v>1</v>
      </c>
      <c r="B35" s="166" t="s">
        <v>1407</v>
      </c>
      <c r="C35" s="166" t="s">
        <v>1474</v>
      </c>
      <c r="D35" s="166" t="s">
        <v>1432</v>
      </c>
      <c r="E35" s="33" t="s">
        <v>1475</v>
      </c>
      <c r="F35" s="35" t="s">
        <v>1495</v>
      </c>
      <c r="G35" s="190" t="s">
        <v>2186</v>
      </c>
      <c r="H35" s="33" t="s">
        <v>1442</v>
      </c>
      <c r="I35" s="166" t="s">
        <v>928</v>
      </c>
      <c r="J35" s="37">
        <v>778336.37</v>
      </c>
      <c r="K35" s="166" t="s">
        <v>1410</v>
      </c>
      <c r="L35" s="166" t="s">
        <v>1546</v>
      </c>
      <c r="M35" s="166" t="s">
        <v>1412</v>
      </c>
      <c r="N35" s="166" t="s">
        <v>1415</v>
      </c>
      <c r="O35" s="166" t="s">
        <v>1415</v>
      </c>
      <c r="P35" s="40" t="s">
        <v>1412</v>
      </c>
    </row>
    <row r="36" spans="1:17" ht="77.25" customHeight="1">
      <c r="A36" s="36">
        <v>2</v>
      </c>
      <c r="B36" s="166" t="s">
        <v>1407</v>
      </c>
      <c r="C36" s="166" t="s">
        <v>1472</v>
      </c>
      <c r="D36" s="166" t="s">
        <v>1433</v>
      </c>
      <c r="E36" s="33" t="s">
        <v>1471</v>
      </c>
      <c r="F36" s="35" t="s">
        <v>1495</v>
      </c>
      <c r="G36" s="190" t="s">
        <v>1473</v>
      </c>
      <c r="H36" s="33" t="s">
        <v>1442</v>
      </c>
      <c r="I36" s="166" t="s">
        <v>969</v>
      </c>
      <c r="J36" s="37">
        <v>22298.55</v>
      </c>
      <c r="K36" s="166" t="s">
        <v>1410</v>
      </c>
      <c r="L36" s="166" t="s">
        <v>1546</v>
      </c>
      <c r="M36" s="166" t="s">
        <v>1412</v>
      </c>
      <c r="N36" s="166" t="s">
        <v>1415</v>
      </c>
      <c r="O36" s="166" t="s">
        <v>1415</v>
      </c>
      <c r="P36" s="40" t="s">
        <v>1412</v>
      </c>
    </row>
    <row r="37" spans="1:17" ht="76.5">
      <c r="A37" s="36">
        <v>3</v>
      </c>
      <c r="B37" s="166" t="s">
        <v>1407</v>
      </c>
      <c r="C37" s="166" t="s">
        <v>1476</v>
      </c>
      <c r="D37" s="166" t="s">
        <v>1434</v>
      </c>
      <c r="E37" s="33" t="s">
        <v>1477</v>
      </c>
      <c r="F37" s="35" t="s">
        <v>1495</v>
      </c>
      <c r="G37" s="190" t="s">
        <v>1478</v>
      </c>
      <c r="H37" s="33" t="s">
        <v>1452</v>
      </c>
      <c r="I37" s="166" t="s">
        <v>970</v>
      </c>
      <c r="J37" s="37">
        <v>1597770.72</v>
      </c>
      <c r="K37" s="166" t="s">
        <v>1410</v>
      </c>
      <c r="L37" s="166" t="s">
        <v>1547</v>
      </c>
      <c r="M37" s="166" t="s">
        <v>1412</v>
      </c>
      <c r="N37" s="166" t="s">
        <v>1415</v>
      </c>
      <c r="O37" s="166" t="s">
        <v>1415</v>
      </c>
      <c r="P37" s="40" t="s">
        <v>1412</v>
      </c>
    </row>
    <row r="38" spans="1:17" ht="94.5" customHeight="1">
      <c r="A38" s="36">
        <v>4</v>
      </c>
      <c r="B38" s="166" t="s">
        <v>1407</v>
      </c>
      <c r="C38" s="166" t="s">
        <v>1468</v>
      </c>
      <c r="D38" s="166" t="s">
        <v>1435</v>
      </c>
      <c r="E38" s="33" t="s">
        <v>1469</v>
      </c>
      <c r="F38" s="35" t="s">
        <v>1495</v>
      </c>
      <c r="G38" s="190" t="s">
        <v>1470</v>
      </c>
      <c r="H38" s="33" t="s">
        <v>1453</v>
      </c>
      <c r="I38" s="166" t="s">
        <v>971</v>
      </c>
      <c r="J38" s="37">
        <v>465306.8</v>
      </c>
      <c r="K38" s="166" t="s">
        <v>1410</v>
      </c>
      <c r="L38" s="166" t="s">
        <v>1545</v>
      </c>
      <c r="M38" s="166" t="s">
        <v>1412</v>
      </c>
      <c r="N38" s="166" t="s">
        <v>1415</v>
      </c>
      <c r="O38" s="166" t="s">
        <v>1415</v>
      </c>
      <c r="P38" s="40" t="s">
        <v>1412</v>
      </c>
    </row>
    <row r="39" spans="1:17" ht="126.75" customHeight="1">
      <c r="A39" s="36">
        <v>5</v>
      </c>
      <c r="B39" s="166" t="s">
        <v>1407</v>
      </c>
      <c r="C39" s="166" t="s">
        <v>1487</v>
      </c>
      <c r="D39" s="166" t="s">
        <v>1436</v>
      </c>
      <c r="E39" s="33" t="s">
        <v>1488</v>
      </c>
      <c r="F39" s="35" t="s">
        <v>1495</v>
      </c>
      <c r="G39" s="190" t="s">
        <v>2188</v>
      </c>
      <c r="H39" s="33" t="s">
        <v>1454</v>
      </c>
      <c r="I39" s="166" t="s">
        <v>1242</v>
      </c>
      <c r="J39" s="37">
        <v>3723100</v>
      </c>
      <c r="K39" s="166" t="s">
        <v>1410</v>
      </c>
      <c r="L39" s="166" t="s">
        <v>1542</v>
      </c>
      <c r="M39" s="166" t="s">
        <v>1412</v>
      </c>
      <c r="N39" s="166" t="s">
        <v>1415</v>
      </c>
      <c r="O39" s="166" t="s">
        <v>1415</v>
      </c>
      <c r="P39" s="40" t="s">
        <v>1412</v>
      </c>
    </row>
    <row r="40" spans="1:17" ht="114.75">
      <c r="A40" s="36">
        <v>6</v>
      </c>
      <c r="B40" s="166" t="s">
        <v>1407</v>
      </c>
      <c r="C40" s="166" t="s">
        <v>1489</v>
      </c>
      <c r="D40" s="166" t="s">
        <v>1437</v>
      </c>
      <c r="E40" s="33" t="s">
        <v>1490</v>
      </c>
      <c r="F40" s="35" t="s">
        <v>1495</v>
      </c>
      <c r="G40" s="190" t="s">
        <v>2187</v>
      </c>
      <c r="H40" s="33" t="s">
        <v>1455</v>
      </c>
      <c r="I40" s="166" t="s">
        <v>1242</v>
      </c>
      <c r="J40" s="37">
        <v>682400</v>
      </c>
      <c r="K40" s="166" t="s">
        <v>1410</v>
      </c>
      <c r="L40" s="166" t="s">
        <v>1542</v>
      </c>
      <c r="M40" s="166" t="s">
        <v>1412</v>
      </c>
      <c r="N40" s="166" t="s">
        <v>1415</v>
      </c>
      <c r="O40" s="166" t="s">
        <v>1415</v>
      </c>
      <c r="P40" s="40" t="s">
        <v>1412</v>
      </c>
    </row>
    <row r="41" spans="1:17" ht="83.25" customHeight="1">
      <c r="A41" s="36">
        <v>7</v>
      </c>
      <c r="B41" s="166" t="s">
        <v>1407</v>
      </c>
      <c r="C41" s="166" t="s">
        <v>1491</v>
      </c>
      <c r="D41" s="166" t="s">
        <v>1438</v>
      </c>
      <c r="E41" s="33" t="s">
        <v>1492</v>
      </c>
      <c r="F41" s="35" t="s">
        <v>1495</v>
      </c>
      <c r="G41" s="190" t="s">
        <v>1493</v>
      </c>
      <c r="H41" s="33" t="s">
        <v>1456</v>
      </c>
      <c r="I41" s="166" t="s">
        <v>1243</v>
      </c>
      <c r="J41" s="37">
        <v>6701.58</v>
      </c>
      <c r="K41" s="166" t="s">
        <v>1410</v>
      </c>
      <c r="L41" s="166" t="s">
        <v>1542</v>
      </c>
      <c r="M41" s="166" t="s">
        <v>1412</v>
      </c>
      <c r="N41" s="166" t="s">
        <v>1415</v>
      </c>
      <c r="O41" s="166" t="s">
        <v>1415</v>
      </c>
      <c r="P41" s="40" t="s">
        <v>1412</v>
      </c>
    </row>
    <row r="42" spans="1:17" ht="57" customHeight="1">
      <c r="A42" s="36">
        <v>8</v>
      </c>
      <c r="B42" s="166" t="s">
        <v>1407</v>
      </c>
      <c r="C42" s="166" t="s">
        <v>1484</v>
      </c>
      <c r="D42" s="166" t="s">
        <v>1439</v>
      </c>
      <c r="E42" s="33" t="s">
        <v>1485</v>
      </c>
      <c r="F42" s="35" t="s">
        <v>1495</v>
      </c>
      <c r="G42" s="190" t="s">
        <v>1486</v>
      </c>
      <c r="H42" s="33" t="s">
        <v>1458</v>
      </c>
      <c r="I42" s="166" t="s">
        <v>1245</v>
      </c>
      <c r="J42" s="37">
        <v>600908.34</v>
      </c>
      <c r="K42" s="166" t="s">
        <v>1410</v>
      </c>
      <c r="L42" s="166" t="s">
        <v>1542</v>
      </c>
      <c r="M42" s="166" t="s">
        <v>1412</v>
      </c>
      <c r="N42" s="166" t="s">
        <v>1415</v>
      </c>
      <c r="O42" s="166" t="s">
        <v>1415</v>
      </c>
      <c r="P42" s="40" t="s">
        <v>1412</v>
      </c>
    </row>
    <row r="43" spans="1:17" ht="57.75" customHeight="1">
      <c r="A43" s="36">
        <v>9</v>
      </c>
      <c r="B43" s="166" t="s">
        <v>1407</v>
      </c>
      <c r="C43" s="166" t="s">
        <v>1479</v>
      </c>
      <c r="D43" s="166" t="s">
        <v>1498</v>
      </c>
      <c r="E43" s="33" t="s">
        <v>1482</v>
      </c>
      <c r="F43" s="35" t="s">
        <v>1495</v>
      </c>
      <c r="G43" s="190" t="s">
        <v>1483</v>
      </c>
      <c r="H43" s="33" t="s">
        <v>1459</v>
      </c>
      <c r="I43" s="166" t="s">
        <v>1246</v>
      </c>
      <c r="J43" s="37">
        <v>1569.52</v>
      </c>
      <c r="K43" s="166" t="s">
        <v>1410</v>
      </c>
      <c r="L43" s="166" t="s">
        <v>1542</v>
      </c>
      <c r="M43" s="166" t="s">
        <v>1412</v>
      </c>
      <c r="N43" s="166" t="s">
        <v>1415</v>
      </c>
      <c r="O43" s="166" t="s">
        <v>1415</v>
      </c>
      <c r="P43" s="40" t="s">
        <v>1412</v>
      </c>
    </row>
    <row r="44" spans="1:17" ht="57.75" customHeight="1">
      <c r="A44" s="36">
        <v>10</v>
      </c>
      <c r="B44" s="166" t="s">
        <v>1407</v>
      </c>
      <c r="C44" s="166" t="s">
        <v>1479</v>
      </c>
      <c r="D44" s="166" t="s">
        <v>1501</v>
      </c>
      <c r="E44" s="33" t="s">
        <v>1480</v>
      </c>
      <c r="F44" s="35" t="s">
        <v>1495</v>
      </c>
      <c r="G44" s="190" t="s">
        <v>1481</v>
      </c>
      <c r="H44" s="33" t="s">
        <v>1456</v>
      </c>
      <c r="I44" s="166" t="s">
        <v>1246</v>
      </c>
      <c r="J44" s="37">
        <v>8563.1299999999992</v>
      </c>
      <c r="K44" s="166" t="s">
        <v>1410</v>
      </c>
      <c r="L44" s="166" t="s">
        <v>1542</v>
      </c>
      <c r="M44" s="166" t="s">
        <v>1412</v>
      </c>
      <c r="N44" s="166" t="s">
        <v>1415</v>
      </c>
      <c r="O44" s="166" t="s">
        <v>1415</v>
      </c>
      <c r="P44" s="40" t="s">
        <v>1412</v>
      </c>
    </row>
    <row r="45" spans="1:17">
      <c r="A45" s="36"/>
      <c r="B45" s="225" t="s">
        <v>1440</v>
      </c>
      <c r="C45" s="227"/>
      <c r="D45" s="32"/>
      <c r="E45" s="175"/>
      <c r="F45" s="175"/>
      <c r="G45" s="175"/>
      <c r="H45" s="175"/>
      <c r="I45" s="32">
        <f>SUM(I17:I43)</f>
        <v>0</v>
      </c>
      <c r="J45" s="181">
        <f>SUM(J35:J44)</f>
        <v>7886955.0099999988</v>
      </c>
      <c r="K45" s="182"/>
      <c r="L45" s="174"/>
      <c r="M45" s="174"/>
      <c r="N45" s="174"/>
      <c r="O45" s="166"/>
      <c r="P45" s="40"/>
    </row>
    <row r="46" spans="1:17">
      <c r="A46" s="36"/>
      <c r="B46" s="225" t="s">
        <v>1463</v>
      </c>
      <c r="C46" s="227"/>
      <c r="D46" s="32"/>
      <c r="E46" s="175"/>
      <c r="F46" s="175"/>
      <c r="G46" s="175"/>
      <c r="H46" s="175"/>
      <c r="I46" s="32">
        <f>SUM(I18:I44)</f>
        <v>0</v>
      </c>
      <c r="J46" s="181">
        <f>J45+J33</f>
        <v>18630432.629999999</v>
      </c>
      <c r="K46" s="182"/>
      <c r="L46" s="174"/>
      <c r="M46" s="174"/>
      <c r="N46" s="174"/>
      <c r="O46" s="174"/>
      <c r="P46" s="183"/>
    </row>
    <row r="47" spans="1:17">
      <c r="A47" s="184"/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</row>
    <row r="48" spans="1:17" ht="80.25" customHeight="1">
      <c r="A48" s="187"/>
      <c r="B48" s="236" t="s">
        <v>2180</v>
      </c>
      <c r="C48" s="236"/>
      <c r="D48" s="236"/>
      <c r="E48" s="187"/>
      <c r="F48" s="188" t="s">
        <v>2181</v>
      </c>
      <c r="G48" s="189"/>
      <c r="H48" s="235" t="s">
        <v>2179</v>
      </c>
      <c r="I48" s="235"/>
      <c r="J48" s="233"/>
      <c r="K48" s="233"/>
      <c r="L48" s="186"/>
      <c r="M48" s="186"/>
      <c r="N48" s="185"/>
      <c r="O48" s="186"/>
      <c r="P48" s="234"/>
      <c r="Q48" s="234"/>
    </row>
    <row r="49" spans="1:16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</row>
    <row r="50" spans="1:16">
      <c r="A50" s="184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</row>
  </sheetData>
  <mergeCells count="18">
    <mergeCell ref="A34:P34"/>
    <mergeCell ref="C11:O11"/>
    <mergeCell ref="J48:K48"/>
    <mergeCell ref="P48:Q48"/>
    <mergeCell ref="H48:I48"/>
    <mergeCell ref="B45:C45"/>
    <mergeCell ref="B46:C46"/>
    <mergeCell ref="B48:D48"/>
    <mergeCell ref="K1:P1"/>
    <mergeCell ref="C10:O10"/>
    <mergeCell ref="A16:P16"/>
    <mergeCell ref="C17:P17"/>
    <mergeCell ref="B33:C33"/>
    <mergeCell ref="K5:P5"/>
    <mergeCell ref="K7:P7"/>
    <mergeCell ref="L8:N8"/>
    <mergeCell ref="C9:O9"/>
    <mergeCell ref="C13:O13"/>
  </mergeCells>
  <pageMargins left="0.78740157480314965" right="0.78740157480314965" top="1.1811023622047245" bottom="0.39370078740157483" header="0.31496062992125984" footer="0.31496062992125984"/>
  <pageSetup paperSize="9" scale="40" orientation="landscape" r:id="rId1"/>
  <headerFooter differentFirst="1">
    <oddFooter>&amp;C2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T676"/>
  <sheetViews>
    <sheetView view="pageBreakPreview" topLeftCell="E127" zoomScale="110" zoomScaleNormal="100" zoomScaleSheetLayoutView="110" zoomScalePageLayoutView="70" workbookViewId="0">
      <selection activeCell="J150" sqref="J150"/>
    </sheetView>
  </sheetViews>
  <sheetFormatPr defaultColWidth="8.85546875" defaultRowHeight="12.75"/>
  <cols>
    <col min="1" max="1" width="8.85546875" style="41"/>
    <col min="2" max="2" width="10.85546875" style="41" customWidth="1"/>
    <col min="3" max="3" width="14.5703125" style="41" customWidth="1"/>
    <col min="4" max="5" width="17.5703125" style="41" customWidth="1"/>
    <col min="6" max="6" width="41.28515625" style="41" customWidth="1"/>
    <col min="7" max="7" width="12.5703125" style="41" customWidth="1"/>
    <col min="8" max="8" width="17.5703125" style="41" customWidth="1"/>
    <col min="9" max="9" width="17.7109375" style="41" customWidth="1"/>
    <col min="10" max="10" width="17.42578125" style="41" customWidth="1"/>
    <col min="11" max="11" width="14.85546875" style="41" customWidth="1"/>
    <col min="12" max="12" width="11" style="41" customWidth="1"/>
    <col min="13" max="13" width="34.7109375" style="41" customWidth="1"/>
    <col min="14" max="14" width="19.5703125" style="41" customWidth="1"/>
    <col min="15" max="15" width="14.7109375" style="41" customWidth="1"/>
    <col min="16" max="16" width="15.140625" style="41" customWidth="1"/>
    <col min="17" max="17" width="8.85546875" style="41"/>
    <col min="18" max="18" width="17.5703125" style="41" customWidth="1"/>
    <col min="19" max="19" width="24.7109375" style="41" customWidth="1"/>
    <col min="20" max="16384" width="8.85546875" style="41"/>
  </cols>
  <sheetData>
    <row r="1" spans="1:16" ht="49.5" customHeight="1">
      <c r="C1" s="229" t="s">
        <v>2172</v>
      </c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16">
      <c r="E2" s="42"/>
      <c r="F2" s="42"/>
      <c r="G2" s="42"/>
      <c r="H2" s="42"/>
      <c r="I2" s="42"/>
      <c r="J2" s="42"/>
      <c r="K2" s="42"/>
    </row>
    <row r="3" spans="1:16">
      <c r="H3" s="267"/>
      <c r="I3" s="267"/>
      <c r="J3" s="267"/>
      <c r="K3" s="42"/>
      <c r="P3" s="41" t="s">
        <v>16</v>
      </c>
    </row>
    <row r="4" spans="1:16">
      <c r="P4" s="41" t="s">
        <v>1462</v>
      </c>
    </row>
    <row r="5" spans="1:16">
      <c r="A5" s="43"/>
      <c r="B5" s="44"/>
      <c r="C5" s="265" t="s">
        <v>1220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6"/>
    </row>
    <row r="6" spans="1:16" ht="70.150000000000006" customHeight="1">
      <c r="A6" s="237" t="s">
        <v>1996</v>
      </c>
      <c r="B6" s="274" t="s">
        <v>1550</v>
      </c>
      <c r="C6" s="269" t="s">
        <v>0</v>
      </c>
      <c r="D6" s="255" t="s">
        <v>1553</v>
      </c>
      <c r="E6" s="255" t="s">
        <v>1554</v>
      </c>
      <c r="F6" s="255" t="s">
        <v>1556</v>
      </c>
      <c r="G6" s="255" t="s">
        <v>3</v>
      </c>
      <c r="H6" s="257" t="s">
        <v>4</v>
      </c>
      <c r="I6" s="258"/>
      <c r="J6" s="259"/>
      <c r="K6" s="255" t="s">
        <v>5</v>
      </c>
      <c r="L6" s="255" t="s">
        <v>6</v>
      </c>
      <c r="M6" s="255" t="s">
        <v>7</v>
      </c>
      <c r="N6" s="255" t="s">
        <v>1558</v>
      </c>
      <c r="O6" s="255" t="s">
        <v>1467</v>
      </c>
      <c r="P6" s="255" t="s">
        <v>9</v>
      </c>
    </row>
    <row r="7" spans="1:16" ht="58.15" customHeight="1">
      <c r="A7" s="238"/>
      <c r="B7" s="275"/>
      <c r="C7" s="270"/>
      <c r="D7" s="256"/>
      <c r="E7" s="256"/>
      <c r="F7" s="256"/>
      <c r="G7" s="256"/>
      <c r="H7" s="109" t="s">
        <v>18</v>
      </c>
      <c r="I7" s="109" t="s">
        <v>43</v>
      </c>
      <c r="J7" s="109" t="s">
        <v>20</v>
      </c>
      <c r="K7" s="256"/>
      <c r="L7" s="256"/>
      <c r="M7" s="256"/>
      <c r="N7" s="256"/>
      <c r="O7" s="256"/>
      <c r="P7" s="256"/>
    </row>
    <row r="8" spans="1:16" ht="15" customHeight="1">
      <c r="A8" s="191"/>
      <c r="B8" s="271" t="s">
        <v>171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3"/>
    </row>
    <row r="9" spans="1:16">
      <c r="A9" s="45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  <c r="G9" s="46">
        <v>7</v>
      </c>
      <c r="H9" s="46">
        <v>8</v>
      </c>
      <c r="I9" s="46">
        <v>9</v>
      </c>
      <c r="J9" s="46">
        <v>10</v>
      </c>
      <c r="K9" s="46">
        <v>11</v>
      </c>
      <c r="L9" s="46">
        <v>12</v>
      </c>
      <c r="M9" s="46">
        <v>13</v>
      </c>
      <c r="N9" s="46">
        <v>14</v>
      </c>
      <c r="O9" s="46">
        <v>15</v>
      </c>
      <c r="P9" s="46">
        <v>16</v>
      </c>
    </row>
    <row r="10" spans="1:16" ht="202.5" customHeight="1">
      <c r="A10" s="43">
        <v>1</v>
      </c>
      <c r="B10" s="47" t="s">
        <v>1551</v>
      </c>
      <c r="C10" s="48" t="s">
        <v>249</v>
      </c>
      <c r="D10" s="49" t="s">
        <v>1552</v>
      </c>
      <c r="E10" s="49" t="s">
        <v>1555</v>
      </c>
      <c r="F10" s="49" t="s">
        <v>1557</v>
      </c>
      <c r="G10" s="49" t="s">
        <v>1560</v>
      </c>
      <c r="H10" s="50">
        <v>929758.04</v>
      </c>
      <c r="I10" s="50">
        <v>510550.75</v>
      </c>
      <c r="J10" s="50">
        <f>H10-I10</f>
        <v>419207.29000000004</v>
      </c>
      <c r="K10" s="51">
        <v>7158627.8099999996</v>
      </c>
      <c r="L10" s="52">
        <v>39006</v>
      </c>
      <c r="M10" s="53" t="s">
        <v>867</v>
      </c>
      <c r="N10" s="54" t="s">
        <v>1495</v>
      </c>
      <c r="O10" s="54" t="s">
        <v>1559</v>
      </c>
      <c r="P10" s="51"/>
    </row>
    <row r="11" spans="1:16" ht="138" customHeight="1">
      <c r="A11" s="55">
        <v>2</v>
      </c>
      <c r="B11" s="56" t="s">
        <v>1566</v>
      </c>
      <c r="C11" s="57" t="s">
        <v>461</v>
      </c>
      <c r="D11" s="58" t="s">
        <v>1567</v>
      </c>
      <c r="E11" s="58" t="s">
        <v>1586</v>
      </c>
      <c r="F11" s="58" t="s">
        <v>1563</v>
      </c>
      <c r="G11" s="58" t="s">
        <v>1587</v>
      </c>
      <c r="H11" s="59">
        <v>168930</v>
      </c>
      <c r="I11" s="59">
        <v>168930</v>
      </c>
      <c r="J11" s="59">
        <f>H11-I11</f>
        <v>0</v>
      </c>
      <c r="K11" s="55">
        <v>6443166.1399999997</v>
      </c>
      <c r="L11" s="60">
        <v>44411</v>
      </c>
      <c r="M11" s="61" t="s">
        <v>1123</v>
      </c>
      <c r="N11" s="62" t="s">
        <v>1409</v>
      </c>
      <c r="O11" s="62" t="s">
        <v>1588</v>
      </c>
      <c r="P11" s="63"/>
    </row>
    <row r="12" spans="1:16" ht="136.5" customHeight="1">
      <c r="A12" s="55">
        <v>3</v>
      </c>
      <c r="B12" s="56" t="s">
        <v>1561</v>
      </c>
      <c r="C12" s="57" t="s">
        <v>1122</v>
      </c>
      <c r="D12" s="58" t="s">
        <v>1552</v>
      </c>
      <c r="E12" s="58" t="s">
        <v>1562</v>
      </c>
      <c r="F12" s="58" t="s">
        <v>1563</v>
      </c>
      <c r="G12" s="58" t="s">
        <v>1564</v>
      </c>
      <c r="H12" s="59">
        <v>6964</v>
      </c>
      <c r="I12" s="59">
        <v>6964</v>
      </c>
      <c r="J12" s="59">
        <f>H12-I12</f>
        <v>0</v>
      </c>
      <c r="K12" s="55">
        <v>1048840.33</v>
      </c>
      <c r="L12" s="60">
        <v>44411</v>
      </c>
      <c r="M12" s="61" t="s">
        <v>1123</v>
      </c>
      <c r="N12" s="62" t="s">
        <v>1495</v>
      </c>
      <c r="O12" s="62" t="s">
        <v>1565</v>
      </c>
      <c r="P12" s="63"/>
    </row>
    <row r="13" spans="1:16" ht="180.75" customHeight="1">
      <c r="A13" s="55">
        <v>4</v>
      </c>
      <c r="B13" s="56" t="s">
        <v>1561</v>
      </c>
      <c r="C13" s="57" t="s">
        <v>1273</v>
      </c>
      <c r="D13" s="58" t="s">
        <v>1622</v>
      </c>
      <c r="E13" s="58" t="s">
        <v>1988</v>
      </c>
      <c r="F13" s="58" t="s">
        <v>1995</v>
      </c>
      <c r="G13" s="58" t="s">
        <v>1989</v>
      </c>
      <c r="H13" s="59">
        <v>3800000</v>
      </c>
      <c r="I13" s="59">
        <v>324814.89</v>
      </c>
      <c r="J13" s="59">
        <f>H13-I13</f>
        <v>3475185.11</v>
      </c>
      <c r="K13" s="55">
        <v>6716671.7699999996</v>
      </c>
      <c r="L13" s="60">
        <v>45289</v>
      </c>
      <c r="M13" s="61" t="s">
        <v>1274</v>
      </c>
      <c r="N13" s="62" t="s">
        <v>1990</v>
      </c>
      <c r="O13" s="62" t="s">
        <v>1991</v>
      </c>
      <c r="P13" s="63"/>
    </row>
    <row r="14" spans="1:16" ht="184.5" customHeight="1">
      <c r="A14" s="55">
        <v>5</v>
      </c>
      <c r="B14" s="56" t="s">
        <v>1561</v>
      </c>
      <c r="C14" s="57" t="s">
        <v>1275</v>
      </c>
      <c r="D14" s="58" t="s">
        <v>1622</v>
      </c>
      <c r="E14" s="58" t="s">
        <v>1992</v>
      </c>
      <c r="F14" s="58" t="s">
        <v>1995</v>
      </c>
      <c r="G14" s="58" t="s">
        <v>1993</v>
      </c>
      <c r="H14" s="59">
        <v>10200000</v>
      </c>
      <c r="I14" s="59">
        <v>877500</v>
      </c>
      <c r="J14" s="59">
        <f>H14-I14</f>
        <v>9322500</v>
      </c>
      <c r="K14" s="55">
        <v>21921252.5</v>
      </c>
      <c r="L14" s="60">
        <v>45289</v>
      </c>
      <c r="M14" s="61" t="s">
        <v>1274</v>
      </c>
      <c r="N14" s="62" t="s">
        <v>1990</v>
      </c>
      <c r="O14" s="62" t="s">
        <v>1994</v>
      </c>
      <c r="P14" s="63"/>
    </row>
    <row r="15" spans="1:16" ht="21" customHeight="1">
      <c r="A15" s="43"/>
      <c r="B15" s="47"/>
      <c r="C15" s="276" t="s">
        <v>170</v>
      </c>
      <c r="D15" s="277"/>
      <c r="E15" s="277"/>
      <c r="F15" s="277"/>
      <c r="G15" s="277"/>
      <c r="H15" s="64">
        <f>SUM(H10:H14)</f>
        <v>15105652.039999999</v>
      </c>
      <c r="I15" s="64">
        <f>SUM(I10:I14)</f>
        <v>1888759.6400000001</v>
      </c>
      <c r="J15" s="64">
        <f t="shared" ref="J15" si="0">SUM(J10:J14)</f>
        <v>13216892.4</v>
      </c>
      <c r="K15" s="65"/>
      <c r="L15" s="65"/>
      <c r="M15" s="66"/>
      <c r="N15" s="65"/>
      <c r="O15" s="65"/>
      <c r="P15" s="65"/>
    </row>
    <row r="16" spans="1:16">
      <c r="A16" s="43"/>
      <c r="B16" s="74"/>
      <c r="C16" s="268" t="s">
        <v>1221</v>
      </c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</row>
    <row r="17" spans="1:16" ht="28.15" customHeight="1">
      <c r="A17" s="237" t="s">
        <v>1996</v>
      </c>
      <c r="B17" s="241" t="s">
        <v>1550</v>
      </c>
      <c r="C17" s="260" t="s">
        <v>0</v>
      </c>
      <c r="D17" s="246" t="s">
        <v>1</v>
      </c>
      <c r="E17" s="246" t="s">
        <v>2</v>
      </c>
      <c r="F17" s="239" t="s">
        <v>1556</v>
      </c>
      <c r="G17" s="246" t="s">
        <v>3</v>
      </c>
      <c r="H17" s="246" t="s">
        <v>4</v>
      </c>
      <c r="I17" s="246"/>
      <c r="J17" s="246"/>
      <c r="K17" s="246" t="s">
        <v>5</v>
      </c>
      <c r="L17" s="246" t="s">
        <v>6</v>
      </c>
      <c r="M17" s="246" t="s">
        <v>7</v>
      </c>
      <c r="N17" s="246" t="s">
        <v>1558</v>
      </c>
      <c r="O17" s="239" t="s">
        <v>1467</v>
      </c>
      <c r="P17" s="246" t="s">
        <v>9</v>
      </c>
    </row>
    <row r="18" spans="1:16" ht="84.75" customHeight="1">
      <c r="A18" s="243"/>
      <c r="B18" s="242"/>
      <c r="C18" s="260"/>
      <c r="D18" s="246"/>
      <c r="E18" s="246"/>
      <c r="F18" s="240"/>
      <c r="G18" s="246"/>
      <c r="H18" s="165" t="s">
        <v>18</v>
      </c>
      <c r="I18" s="165" t="s">
        <v>43</v>
      </c>
      <c r="J18" s="165" t="s">
        <v>20</v>
      </c>
      <c r="K18" s="246"/>
      <c r="L18" s="246"/>
      <c r="M18" s="246"/>
      <c r="N18" s="246"/>
      <c r="O18" s="240"/>
      <c r="P18" s="246"/>
    </row>
    <row r="19" spans="1:16" ht="16.149999999999999" customHeight="1">
      <c r="A19" s="45">
        <v>1</v>
      </c>
      <c r="B19" s="46">
        <v>2</v>
      </c>
      <c r="C19" s="46">
        <v>3</v>
      </c>
      <c r="D19" s="46">
        <v>4</v>
      </c>
      <c r="E19" s="46">
        <v>5</v>
      </c>
      <c r="F19" s="46">
        <v>6</v>
      </c>
      <c r="G19" s="46">
        <v>7</v>
      </c>
      <c r="H19" s="46">
        <v>8</v>
      </c>
      <c r="I19" s="46">
        <v>9</v>
      </c>
      <c r="J19" s="46">
        <v>10</v>
      </c>
      <c r="K19" s="46">
        <v>11</v>
      </c>
      <c r="L19" s="46">
        <v>12</v>
      </c>
      <c r="M19" s="46">
        <v>13</v>
      </c>
      <c r="N19" s="46">
        <v>14</v>
      </c>
      <c r="O19" s="46">
        <v>15</v>
      </c>
      <c r="P19" s="46">
        <v>16</v>
      </c>
    </row>
    <row r="20" spans="1:16">
      <c r="B20" s="43"/>
      <c r="C20" s="261" t="s">
        <v>812</v>
      </c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2"/>
    </row>
    <row r="21" spans="1:16" ht="130.15" customHeight="1">
      <c r="A21" s="55">
        <v>6</v>
      </c>
      <c r="B21" s="67" t="s">
        <v>1551</v>
      </c>
      <c r="C21" s="56" t="s">
        <v>172</v>
      </c>
      <c r="D21" s="68" t="s">
        <v>1596</v>
      </c>
      <c r="E21" s="69" t="s">
        <v>1597</v>
      </c>
      <c r="F21" s="69" t="s">
        <v>1523</v>
      </c>
      <c r="G21" s="69" t="s">
        <v>465</v>
      </c>
      <c r="H21" s="59">
        <v>26813862</v>
      </c>
      <c r="I21" s="192">
        <v>21413348.879999999</v>
      </c>
      <c r="J21" s="59">
        <f>H21-I21</f>
        <v>5400513.120000001</v>
      </c>
      <c r="K21" s="59">
        <v>60836764.210000001</v>
      </c>
      <c r="L21" s="60">
        <v>39014</v>
      </c>
      <c r="M21" s="62" t="s">
        <v>581</v>
      </c>
      <c r="N21" s="62" t="s">
        <v>1409</v>
      </c>
      <c r="O21" s="62" t="s">
        <v>1598</v>
      </c>
      <c r="P21" s="70"/>
    </row>
    <row r="22" spans="1:16" ht="139.5" customHeight="1">
      <c r="A22" s="55">
        <v>7</v>
      </c>
      <c r="B22" s="67" t="s">
        <v>1551</v>
      </c>
      <c r="C22" s="56" t="s">
        <v>172</v>
      </c>
      <c r="D22" s="68" t="s">
        <v>1592</v>
      </c>
      <c r="E22" s="69" t="s">
        <v>1589</v>
      </c>
      <c r="F22" s="69" t="s">
        <v>1590</v>
      </c>
      <c r="G22" s="69" t="s">
        <v>467</v>
      </c>
      <c r="H22" s="59">
        <v>2837207.97</v>
      </c>
      <c r="I22" s="192">
        <v>1966387.06</v>
      </c>
      <c r="J22" s="59">
        <f t="shared" ref="J22:J23" si="1">H22-I22</f>
        <v>870820.91000000015</v>
      </c>
      <c r="K22" s="59">
        <v>17339767.789999999</v>
      </c>
      <c r="L22" s="60">
        <v>39014</v>
      </c>
      <c r="M22" s="62" t="s">
        <v>468</v>
      </c>
      <c r="N22" s="62" t="s">
        <v>1495</v>
      </c>
      <c r="O22" s="62" t="s">
        <v>1591</v>
      </c>
      <c r="P22" s="70"/>
    </row>
    <row r="23" spans="1:16" ht="153">
      <c r="A23" s="55">
        <v>8</v>
      </c>
      <c r="B23" s="67" t="s">
        <v>1551</v>
      </c>
      <c r="C23" s="56" t="s">
        <v>172</v>
      </c>
      <c r="D23" s="68" t="s">
        <v>1593</v>
      </c>
      <c r="E23" s="69" t="s">
        <v>1594</v>
      </c>
      <c r="F23" s="69" t="s">
        <v>1590</v>
      </c>
      <c r="G23" s="69" t="s">
        <v>469</v>
      </c>
      <c r="H23" s="59">
        <v>2804515</v>
      </c>
      <c r="I23" s="192">
        <v>1702821.95</v>
      </c>
      <c r="J23" s="59">
        <f t="shared" si="1"/>
        <v>1101693.05</v>
      </c>
      <c r="K23" s="59">
        <v>27473593.27</v>
      </c>
      <c r="L23" s="60">
        <v>39014</v>
      </c>
      <c r="M23" s="62" t="s">
        <v>582</v>
      </c>
      <c r="N23" s="62" t="s">
        <v>1495</v>
      </c>
      <c r="O23" s="62" t="s">
        <v>1595</v>
      </c>
      <c r="P23" s="70"/>
    </row>
    <row r="24" spans="1:16" ht="119.25" customHeight="1">
      <c r="A24" s="55">
        <v>9</v>
      </c>
      <c r="B24" s="56" t="s">
        <v>1568</v>
      </c>
      <c r="C24" s="57" t="s">
        <v>471</v>
      </c>
      <c r="D24" s="68" t="s">
        <v>1592</v>
      </c>
      <c r="E24" s="58" t="s">
        <v>1618</v>
      </c>
      <c r="F24" s="58" t="s">
        <v>1620</v>
      </c>
      <c r="G24" s="58" t="s">
        <v>1619</v>
      </c>
      <c r="H24" s="59">
        <v>47420</v>
      </c>
      <c r="I24" s="71">
        <v>16465</v>
      </c>
      <c r="J24" s="59">
        <f t="shared" ref="J24:J25" si="2">H24-I24</f>
        <v>30955</v>
      </c>
      <c r="K24" s="55">
        <v>54642.400000000001</v>
      </c>
      <c r="L24" s="60">
        <v>42213</v>
      </c>
      <c r="M24" s="62" t="s">
        <v>472</v>
      </c>
      <c r="N24" s="62" t="s">
        <v>1409</v>
      </c>
      <c r="O24" s="62" t="s">
        <v>1621</v>
      </c>
      <c r="P24" s="63"/>
    </row>
    <row r="25" spans="1:16" ht="121.5" customHeight="1">
      <c r="A25" s="55">
        <v>10</v>
      </c>
      <c r="B25" s="56" t="s">
        <v>1582</v>
      </c>
      <c r="C25" s="57" t="s">
        <v>583</v>
      </c>
      <c r="D25" s="68" t="s">
        <v>1593</v>
      </c>
      <c r="E25" s="58" t="s">
        <v>1615</v>
      </c>
      <c r="F25" s="72" t="s">
        <v>1590</v>
      </c>
      <c r="G25" s="58" t="s">
        <v>1616</v>
      </c>
      <c r="H25" s="59">
        <v>83114.460000000006</v>
      </c>
      <c r="I25" s="192">
        <v>49869</v>
      </c>
      <c r="J25" s="59">
        <f t="shared" si="2"/>
        <v>33245.460000000006</v>
      </c>
      <c r="K25" s="55">
        <v>67865.350000000006</v>
      </c>
      <c r="L25" s="60">
        <v>42733</v>
      </c>
      <c r="M25" s="62" t="s">
        <v>584</v>
      </c>
      <c r="N25" s="62" t="s">
        <v>1409</v>
      </c>
      <c r="O25" s="62" t="s">
        <v>1617</v>
      </c>
      <c r="P25" s="63"/>
    </row>
    <row r="26" spans="1:16" ht="27" customHeight="1">
      <c r="A26" s="43"/>
      <c r="B26" s="43"/>
      <c r="C26" s="263" t="s">
        <v>585</v>
      </c>
      <c r="D26" s="264"/>
      <c r="E26" s="264"/>
      <c r="F26" s="264"/>
      <c r="G26" s="264"/>
      <c r="H26" s="73">
        <f>SUM(H21:H25)</f>
        <v>32586119.43</v>
      </c>
      <c r="I26" s="73">
        <f>SUM(I21:I25)</f>
        <v>25148891.889999997</v>
      </c>
      <c r="J26" s="73">
        <f t="shared" ref="J26" si="3">SUM(J21:J25)</f>
        <v>7437227.540000001</v>
      </c>
      <c r="K26" s="73"/>
      <c r="L26" s="51"/>
      <c r="M26" s="51"/>
      <c r="N26" s="65"/>
      <c r="O26" s="65"/>
      <c r="P26" s="65"/>
    </row>
    <row r="27" spans="1:16">
      <c r="A27" s="74"/>
      <c r="B27" s="74"/>
      <c r="C27" s="168"/>
      <c r="D27" s="168"/>
      <c r="E27" s="168"/>
      <c r="F27" s="168"/>
      <c r="G27" s="168"/>
      <c r="H27" s="75"/>
      <c r="I27" s="75"/>
      <c r="J27" s="75"/>
      <c r="K27" s="76"/>
      <c r="L27" s="76"/>
      <c r="M27" s="76"/>
      <c r="N27" s="77"/>
      <c r="O27" s="77"/>
      <c r="P27" s="77"/>
    </row>
    <row r="28" spans="1:16">
      <c r="A28" s="74"/>
      <c r="B28" s="74"/>
      <c r="C28" s="168"/>
      <c r="D28" s="168"/>
      <c r="E28" s="168"/>
      <c r="F28" s="168"/>
      <c r="G28" s="168"/>
      <c r="H28" s="75"/>
      <c r="I28" s="75"/>
      <c r="J28" s="75"/>
      <c r="K28" s="76"/>
      <c r="L28" s="76"/>
      <c r="M28" s="76"/>
      <c r="N28" s="77"/>
      <c r="O28" s="77"/>
      <c r="P28" s="77"/>
    </row>
    <row r="29" spans="1:16" ht="15.75">
      <c r="A29" s="193"/>
      <c r="B29" s="194"/>
      <c r="C29" s="279" t="s">
        <v>2183</v>
      </c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80"/>
    </row>
    <row r="30" spans="1:16" ht="15.75">
      <c r="A30" s="43"/>
      <c r="B30" s="44"/>
      <c r="C30" s="250" t="s">
        <v>1222</v>
      </c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1"/>
    </row>
    <row r="31" spans="1:16">
      <c r="A31" s="237" t="s">
        <v>1996</v>
      </c>
      <c r="B31" s="241" t="s">
        <v>1550</v>
      </c>
      <c r="C31" s="244" t="s">
        <v>0</v>
      </c>
      <c r="D31" s="248" t="s">
        <v>267</v>
      </c>
      <c r="E31" s="248" t="s">
        <v>2</v>
      </c>
      <c r="F31" s="248" t="s">
        <v>1556</v>
      </c>
      <c r="G31" s="247" t="s">
        <v>3</v>
      </c>
      <c r="H31" s="252" t="s">
        <v>4</v>
      </c>
      <c r="I31" s="253"/>
      <c r="J31" s="254"/>
      <c r="K31" s="247" t="s">
        <v>5</v>
      </c>
      <c r="L31" s="247" t="s">
        <v>6</v>
      </c>
      <c r="M31" s="247" t="s">
        <v>7</v>
      </c>
      <c r="N31" s="247" t="s">
        <v>1558</v>
      </c>
      <c r="O31" s="239" t="s">
        <v>1467</v>
      </c>
      <c r="P31" s="246" t="s">
        <v>9</v>
      </c>
    </row>
    <row r="32" spans="1:16" ht="128.44999999999999" customHeight="1">
      <c r="A32" s="243"/>
      <c r="B32" s="242"/>
      <c r="C32" s="245"/>
      <c r="D32" s="249"/>
      <c r="E32" s="249"/>
      <c r="F32" s="249"/>
      <c r="G32" s="247"/>
      <c r="H32" s="166" t="s">
        <v>18</v>
      </c>
      <c r="I32" s="166" t="s">
        <v>43</v>
      </c>
      <c r="J32" s="166" t="s">
        <v>20</v>
      </c>
      <c r="K32" s="247"/>
      <c r="L32" s="247"/>
      <c r="M32" s="247"/>
      <c r="N32" s="247"/>
      <c r="O32" s="240"/>
      <c r="P32" s="246"/>
    </row>
    <row r="33" spans="1:16">
      <c r="A33" s="45">
        <v>1</v>
      </c>
      <c r="B33" s="46">
        <v>2</v>
      </c>
      <c r="C33" s="46">
        <v>3</v>
      </c>
      <c r="D33" s="46">
        <v>4</v>
      </c>
      <c r="E33" s="46">
        <v>5</v>
      </c>
      <c r="F33" s="46">
        <v>6</v>
      </c>
      <c r="G33" s="46">
        <v>7</v>
      </c>
      <c r="H33" s="46">
        <v>8</v>
      </c>
      <c r="I33" s="46">
        <v>9</v>
      </c>
      <c r="J33" s="46">
        <v>10</v>
      </c>
      <c r="K33" s="46">
        <v>11</v>
      </c>
      <c r="L33" s="46">
        <v>12</v>
      </c>
      <c r="M33" s="46">
        <v>13</v>
      </c>
      <c r="N33" s="46">
        <v>14</v>
      </c>
      <c r="O33" s="46">
        <v>15</v>
      </c>
      <c r="P33" s="46">
        <v>16</v>
      </c>
    </row>
    <row r="34" spans="1:16" ht="140.25">
      <c r="A34" s="55">
        <v>11</v>
      </c>
      <c r="B34" s="67" t="s">
        <v>1599</v>
      </c>
      <c r="C34" s="78" t="s">
        <v>769</v>
      </c>
      <c r="D34" s="79" t="s">
        <v>1600</v>
      </c>
      <c r="E34" s="79" t="s">
        <v>1601</v>
      </c>
      <c r="F34" s="79" t="s">
        <v>1604</v>
      </c>
      <c r="G34" s="58" t="s">
        <v>1602</v>
      </c>
      <c r="H34" s="80">
        <v>877849.4</v>
      </c>
      <c r="I34" s="80">
        <v>0</v>
      </c>
      <c r="J34" s="80">
        <f>H34-I34</f>
        <v>877849.4</v>
      </c>
      <c r="K34" s="79">
        <v>2828414.2</v>
      </c>
      <c r="L34" s="81">
        <v>41648</v>
      </c>
      <c r="M34" s="58" t="s">
        <v>772</v>
      </c>
      <c r="N34" s="62" t="s">
        <v>1409</v>
      </c>
      <c r="O34" s="62" t="s">
        <v>1603</v>
      </c>
      <c r="P34" s="82"/>
    </row>
    <row r="35" spans="1:16" ht="153">
      <c r="A35" s="55">
        <v>12</v>
      </c>
      <c r="B35" s="56" t="s">
        <v>1605</v>
      </c>
      <c r="C35" s="78" t="s">
        <v>770</v>
      </c>
      <c r="D35" s="79" t="s">
        <v>1606</v>
      </c>
      <c r="E35" s="79" t="s">
        <v>1607</v>
      </c>
      <c r="F35" s="79" t="s">
        <v>1604</v>
      </c>
      <c r="G35" s="58" t="s">
        <v>1608</v>
      </c>
      <c r="H35" s="80">
        <v>243399.5</v>
      </c>
      <c r="I35" s="80">
        <v>0</v>
      </c>
      <c r="J35" s="80">
        <f t="shared" ref="J35:J49" si="4">H35-I35</f>
        <v>243399.5</v>
      </c>
      <c r="K35" s="79">
        <v>409576.08</v>
      </c>
      <c r="L35" s="81">
        <v>41648</v>
      </c>
      <c r="M35" s="58" t="s">
        <v>772</v>
      </c>
      <c r="N35" s="62" t="s">
        <v>1495</v>
      </c>
      <c r="O35" s="62" t="s">
        <v>1609</v>
      </c>
      <c r="P35" s="82"/>
    </row>
    <row r="36" spans="1:16" ht="153">
      <c r="A36" s="55">
        <v>13</v>
      </c>
      <c r="B36" s="56" t="s">
        <v>1605</v>
      </c>
      <c r="C36" s="78" t="s">
        <v>771</v>
      </c>
      <c r="D36" s="79" t="s">
        <v>1610</v>
      </c>
      <c r="E36" s="79" t="s">
        <v>1611</v>
      </c>
      <c r="F36" s="79" t="s">
        <v>1604</v>
      </c>
      <c r="G36" s="58" t="s">
        <v>1612</v>
      </c>
      <c r="H36" s="80">
        <v>28044</v>
      </c>
      <c r="I36" s="80">
        <v>0</v>
      </c>
      <c r="J36" s="80">
        <f t="shared" si="4"/>
        <v>28044</v>
      </c>
      <c r="K36" s="79">
        <v>142244.65</v>
      </c>
      <c r="L36" s="81">
        <v>41648</v>
      </c>
      <c r="M36" s="58" t="s">
        <v>772</v>
      </c>
      <c r="N36" s="62" t="s">
        <v>1495</v>
      </c>
      <c r="O36" s="62" t="s">
        <v>1613</v>
      </c>
      <c r="P36" s="82"/>
    </row>
    <row r="37" spans="1:16" ht="134.25" customHeight="1">
      <c r="A37" s="55">
        <v>14</v>
      </c>
      <c r="B37" s="83"/>
      <c r="C37" s="78" t="s">
        <v>1211</v>
      </c>
      <c r="D37" s="79" t="s">
        <v>1962</v>
      </c>
      <c r="E37" s="79" t="s">
        <v>1960</v>
      </c>
      <c r="F37" s="79" t="s">
        <v>1961</v>
      </c>
      <c r="G37" s="58" t="s">
        <v>269</v>
      </c>
      <c r="H37" s="80">
        <v>134521</v>
      </c>
      <c r="I37" s="80">
        <v>24589.48</v>
      </c>
      <c r="J37" s="80">
        <f t="shared" si="4"/>
        <v>109931.52</v>
      </c>
      <c r="K37" s="79" t="s">
        <v>1413</v>
      </c>
      <c r="L37" s="84">
        <v>39006</v>
      </c>
      <c r="M37" s="58" t="s">
        <v>586</v>
      </c>
      <c r="N37" s="62" t="s">
        <v>1495</v>
      </c>
      <c r="O37" s="62" t="s">
        <v>1961</v>
      </c>
      <c r="P37" s="82"/>
    </row>
    <row r="38" spans="1:16" ht="153">
      <c r="A38" s="55">
        <v>15</v>
      </c>
      <c r="B38" s="83"/>
      <c r="C38" s="78" t="s">
        <v>1963</v>
      </c>
      <c r="D38" s="79" t="s">
        <v>1964</v>
      </c>
      <c r="E38" s="79" t="s">
        <v>1965</v>
      </c>
      <c r="F38" s="79" t="s">
        <v>1966</v>
      </c>
      <c r="G38" s="58" t="s">
        <v>955</v>
      </c>
      <c r="H38" s="80">
        <v>849063</v>
      </c>
      <c r="I38" s="80">
        <v>155200.56</v>
      </c>
      <c r="J38" s="80">
        <f t="shared" si="4"/>
        <v>693862.44</v>
      </c>
      <c r="K38" s="79" t="s">
        <v>1413</v>
      </c>
      <c r="L38" s="84">
        <v>39006</v>
      </c>
      <c r="M38" s="58" t="s">
        <v>579</v>
      </c>
      <c r="N38" s="62" t="s">
        <v>1495</v>
      </c>
      <c r="O38" s="62" t="s">
        <v>1961</v>
      </c>
      <c r="P38" s="82"/>
    </row>
    <row r="39" spans="1:16" ht="153">
      <c r="A39" s="55">
        <v>16</v>
      </c>
      <c r="B39" s="85"/>
      <c r="C39" s="86" t="s">
        <v>228</v>
      </c>
      <c r="D39" s="87" t="s">
        <v>1977</v>
      </c>
      <c r="E39" s="79" t="s">
        <v>1960</v>
      </c>
      <c r="F39" s="79" t="s">
        <v>1978</v>
      </c>
      <c r="G39" s="88" t="s">
        <v>968</v>
      </c>
      <c r="H39" s="69">
        <v>658150.07999999996</v>
      </c>
      <c r="I39" s="69">
        <v>0</v>
      </c>
      <c r="J39" s="80">
        <f t="shared" si="4"/>
        <v>658150.07999999996</v>
      </c>
      <c r="K39" s="89"/>
      <c r="L39" s="90">
        <v>39010</v>
      </c>
      <c r="M39" s="58" t="s">
        <v>463</v>
      </c>
      <c r="N39" s="62" t="s">
        <v>1495</v>
      </c>
      <c r="O39" s="62" t="s">
        <v>1961</v>
      </c>
      <c r="P39" s="82"/>
    </row>
    <row r="40" spans="1:16" ht="153">
      <c r="A40" s="55">
        <v>17</v>
      </c>
      <c r="B40" s="85"/>
      <c r="C40" s="86" t="s">
        <v>228</v>
      </c>
      <c r="D40" s="87" t="s">
        <v>1979</v>
      </c>
      <c r="E40" s="79" t="s">
        <v>1960</v>
      </c>
      <c r="F40" s="69" t="s">
        <v>1987</v>
      </c>
      <c r="G40" s="88" t="s">
        <v>320</v>
      </c>
      <c r="H40" s="69">
        <v>221077.44</v>
      </c>
      <c r="I40" s="69">
        <v>0</v>
      </c>
      <c r="J40" s="80">
        <f t="shared" si="4"/>
        <v>221077.44</v>
      </c>
      <c r="K40" s="79" t="s">
        <v>1961</v>
      </c>
      <c r="L40" s="90">
        <v>39010</v>
      </c>
      <c r="M40" s="58" t="s">
        <v>848</v>
      </c>
      <c r="N40" s="62" t="s">
        <v>1495</v>
      </c>
      <c r="O40" s="62" t="s">
        <v>1961</v>
      </c>
      <c r="P40" s="82"/>
    </row>
    <row r="41" spans="1:16" ht="153">
      <c r="A41" s="55">
        <v>18</v>
      </c>
      <c r="B41" s="85"/>
      <c r="C41" s="86" t="s">
        <v>229</v>
      </c>
      <c r="D41" s="87" t="s">
        <v>1980</v>
      </c>
      <c r="E41" s="79" t="s">
        <v>1960</v>
      </c>
      <c r="F41" s="79" t="s">
        <v>1961</v>
      </c>
      <c r="G41" s="79" t="s">
        <v>1961</v>
      </c>
      <c r="H41" s="69">
        <v>20000</v>
      </c>
      <c r="I41" s="69">
        <v>0</v>
      </c>
      <c r="J41" s="80">
        <f t="shared" si="4"/>
        <v>20000</v>
      </c>
      <c r="K41" s="79" t="s">
        <v>1961</v>
      </c>
      <c r="L41" s="90">
        <v>39010</v>
      </c>
      <c r="M41" s="58" t="s">
        <v>463</v>
      </c>
      <c r="N41" s="62" t="s">
        <v>1495</v>
      </c>
      <c r="O41" s="79" t="s">
        <v>1961</v>
      </c>
      <c r="P41" s="82"/>
    </row>
    <row r="42" spans="1:16" ht="153">
      <c r="A42" s="55">
        <v>19</v>
      </c>
      <c r="B42" s="85"/>
      <c r="C42" s="86" t="s">
        <v>229</v>
      </c>
      <c r="D42" s="87" t="s">
        <v>1981</v>
      </c>
      <c r="E42" s="79" t="s">
        <v>1960</v>
      </c>
      <c r="F42" s="79" t="s">
        <v>1961</v>
      </c>
      <c r="G42" s="79" t="s">
        <v>1961</v>
      </c>
      <c r="H42" s="69">
        <v>20000</v>
      </c>
      <c r="I42" s="69">
        <v>0</v>
      </c>
      <c r="J42" s="80">
        <f t="shared" si="4"/>
        <v>20000</v>
      </c>
      <c r="K42" s="79" t="s">
        <v>1961</v>
      </c>
      <c r="L42" s="90">
        <v>39010</v>
      </c>
      <c r="M42" s="58" t="s">
        <v>463</v>
      </c>
      <c r="N42" s="62" t="s">
        <v>1495</v>
      </c>
      <c r="O42" s="79" t="s">
        <v>1961</v>
      </c>
      <c r="P42" s="82"/>
    </row>
    <row r="43" spans="1:16" ht="153">
      <c r="A43" s="55">
        <v>20</v>
      </c>
      <c r="B43" s="85"/>
      <c r="C43" s="86" t="s">
        <v>229</v>
      </c>
      <c r="D43" s="87" t="s">
        <v>1982</v>
      </c>
      <c r="E43" s="79" t="s">
        <v>1960</v>
      </c>
      <c r="F43" s="79" t="s">
        <v>1961</v>
      </c>
      <c r="G43" s="79" t="s">
        <v>1961</v>
      </c>
      <c r="H43" s="69">
        <v>20000</v>
      </c>
      <c r="I43" s="69">
        <v>0</v>
      </c>
      <c r="J43" s="80">
        <f t="shared" si="4"/>
        <v>20000</v>
      </c>
      <c r="K43" s="79" t="s">
        <v>1961</v>
      </c>
      <c r="L43" s="90">
        <v>39010</v>
      </c>
      <c r="M43" s="58" t="s">
        <v>463</v>
      </c>
      <c r="N43" s="62" t="s">
        <v>1495</v>
      </c>
      <c r="O43" s="79" t="s">
        <v>1961</v>
      </c>
      <c r="P43" s="82"/>
    </row>
    <row r="44" spans="1:16" ht="153">
      <c r="A44" s="55">
        <v>21</v>
      </c>
      <c r="B44" s="85"/>
      <c r="C44" s="86" t="s">
        <v>1984</v>
      </c>
      <c r="D44" s="87" t="s">
        <v>1983</v>
      </c>
      <c r="E44" s="69" t="s">
        <v>1960</v>
      </c>
      <c r="F44" s="69" t="s">
        <v>1985</v>
      </c>
      <c r="G44" s="88" t="s">
        <v>956</v>
      </c>
      <c r="H44" s="69">
        <v>1</v>
      </c>
      <c r="I44" s="69">
        <v>1</v>
      </c>
      <c r="J44" s="80">
        <f t="shared" si="4"/>
        <v>0</v>
      </c>
      <c r="K44" s="79" t="s">
        <v>1961</v>
      </c>
      <c r="L44" s="90">
        <v>39010</v>
      </c>
      <c r="M44" s="58" t="s">
        <v>463</v>
      </c>
      <c r="N44" s="62" t="s">
        <v>1495</v>
      </c>
      <c r="O44" s="79" t="s">
        <v>1961</v>
      </c>
      <c r="P44" s="82"/>
    </row>
    <row r="45" spans="1:16" ht="153">
      <c r="A45" s="55">
        <v>22</v>
      </c>
      <c r="B45" s="85"/>
      <c r="C45" s="86" t="s">
        <v>1461</v>
      </c>
      <c r="D45" s="87" t="s">
        <v>1983</v>
      </c>
      <c r="E45" s="69" t="s">
        <v>1960</v>
      </c>
      <c r="F45" s="79" t="s">
        <v>1961</v>
      </c>
      <c r="G45" s="79" t="s">
        <v>1961</v>
      </c>
      <c r="H45" s="69">
        <v>228000</v>
      </c>
      <c r="I45" s="69">
        <v>0</v>
      </c>
      <c r="J45" s="80">
        <f t="shared" si="4"/>
        <v>228000</v>
      </c>
      <c r="K45" s="79" t="s">
        <v>1961</v>
      </c>
      <c r="L45" s="90">
        <v>41540</v>
      </c>
      <c r="M45" s="58" t="s">
        <v>463</v>
      </c>
      <c r="N45" s="62" t="s">
        <v>1495</v>
      </c>
      <c r="O45" s="79" t="s">
        <v>1961</v>
      </c>
      <c r="P45" s="82"/>
    </row>
    <row r="46" spans="1:16" ht="153">
      <c r="A46" s="55">
        <v>23</v>
      </c>
      <c r="B46" s="83"/>
      <c r="C46" s="91" t="s">
        <v>1984</v>
      </c>
      <c r="D46" s="87" t="s">
        <v>1986</v>
      </c>
      <c r="E46" s="79" t="s">
        <v>1960</v>
      </c>
      <c r="F46" s="79" t="s">
        <v>1961</v>
      </c>
      <c r="G46" s="88" t="s">
        <v>322</v>
      </c>
      <c r="H46" s="69">
        <v>1</v>
      </c>
      <c r="I46" s="69">
        <v>1</v>
      </c>
      <c r="J46" s="80">
        <f t="shared" si="4"/>
        <v>0</v>
      </c>
      <c r="K46" s="79" t="s">
        <v>1961</v>
      </c>
      <c r="L46" s="90">
        <v>39010</v>
      </c>
      <c r="M46" s="58" t="s">
        <v>463</v>
      </c>
      <c r="N46" s="62" t="s">
        <v>1495</v>
      </c>
      <c r="O46" s="79" t="s">
        <v>1961</v>
      </c>
      <c r="P46" s="82"/>
    </row>
    <row r="47" spans="1:16" ht="153">
      <c r="A47" s="55">
        <v>24</v>
      </c>
      <c r="B47" s="56" t="s">
        <v>1614</v>
      </c>
      <c r="C47" s="92" t="s">
        <v>321</v>
      </c>
      <c r="D47" s="87" t="s">
        <v>1973</v>
      </c>
      <c r="E47" s="69" t="s">
        <v>1974</v>
      </c>
      <c r="F47" s="69" t="s">
        <v>1956</v>
      </c>
      <c r="G47" s="88" t="s">
        <v>1975</v>
      </c>
      <c r="H47" s="69">
        <v>1</v>
      </c>
      <c r="I47" s="69">
        <v>1</v>
      </c>
      <c r="J47" s="80">
        <f t="shared" si="4"/>
        <v>0</v>
      </c>
      <c r="K47" s="69">
        <v>8970.01</v>
      </c>
      <c r="L47" s="90">
        <v>39010</v>
      </c>
      <c r="M47" s="58" t="s">
        <v>463</v>
      </c>
      <c r="N47" s="62" t="s">
        <v>1495</v>
      </c>
      <c r="O47" s="62" t="s">
        <v>1976</v>
      </c>
      <c r="P47" s="82"/>
    </row>
    <row r="48" spans="1:16" ht="140.25">
      <c r="A48" s="55">
        <v>25</v>
      </c>
      <c r="B48" s="83"/>
      <c r="C48" s="92" t="s">
        <v>230</v>
      </c>
      <c r="D48" s="87" t="s">
        <v>1997</v>
      </c>
      <c r="E48" s="79" t="s">
        <v>1960</v>
      </c>
      <c r="F48" s="69" t="s">
        <v>1998</v>
      </c>
      <c r="G48" s="79" t="s">
        <v>1961</v>
      </c>
      <c r="H48" s="69">
        <v>1</v>
      </c>
      <c r="I48" s="69">
        <v>1</v>
      </c>
      <c r="J48" s="80">
        <f t="shared" ref="J48" si="5">H48-I48</f>
        <v>0</v>
      </c>
      <c r="K48" s="79" t="s">
        <v>1961</v>
      </c>
      <c r="L48" s="90">
        <v>39010</v>
      </c>
      <c r="M48" s="58" t="s">
        <v>463</v>
      </c>
      <c r="N48" s="62" t="s">
        <v>1409</v>
      </c>
      <c r="O48" s="79" t="s">
        <v>1961</v>
      </c>
      <c r="P48" s="82"/>
    </row>
    <row r="49" spans="1:20" ht="147.75" customHeight="1">
      <c r="A49" s="55">
        <v>26</v>
      </c>
      <c r="B49" s="56" t="s">
        <v>1614</v>
      </c>
      <c r="C49" s="92" t="s">
        <v>1969</v>
      </c>
      <c r="D49" s="87" t="s">
        <v>1967</v>
      </c>
      <c r="E49" s="69" t="s">
        <v>1968</v>
      </c>
      <c r="F49" s="69" t="s">
        <v>1972</v>
      </c>
      <c r="G49" s="88" t="s">
        <v>1970</v>
      </c>
      <c r="H49" s="69">
        <v>1</v>
      </c>
      <c r="I49" s="69">
        <v>1</v>
      </c>
      <c r="J49" s="80">
        <f t="shared" si="4"/>
        <v>0</v>
      </c>
      <c r="K49" s="69">
        <v>6365.81</v>
      </c>
      <c r="L49" s="90">
        <v>39010</v>
      </c>
      <c r="M49" s="58" t="s">
        <v>462</v>
      </c>
      <c r="N49" s="62" t="s">
        <v>1409</v>
      </c>
      <c r="O49" s="62" t="s">
        <v>1971</v>
      </c>
      <c r="P49" s="82"/>
    </row>
    <row r="50" spans="1:20" ht="121.5" customHeight="1">
      <c r="A50" s="55">
        <v>28</v>
      </c>
      <c r="B50" s="56" t="s">
        <v>1614</v>
      </c>
      <c r="C50" s="92" t="s">
        <v>1954</v>
      </c>
      <c r="D50" s="87" t="s">
        <v>1955</v>
      </c>
      <c r="E50" s="69" t="s">
        <v>1957</v>
      </c>
      <c r="F50" s="69" t="s">
        <v>1956</v>
      </c>
      <c r="G50" s="88" t="s">
        <v>1958</v>
      </c>
      <c r="H50" s="69">
        <v>393000</v>
      </c>
      <c r="I50" s="69">
        <v>1</v>
      </c>
      <c r="J50" s="80">
        <f>H50-I50</f>
        <v>392999</v>
      </c>
      <c r="K50" s="69">
        <v>7909.04</v>
      </c>
      <c r="L50" s="90">
        <v>39010</v>
      </c>
      <c r="M50" s="58" t="s">
        <v>995</v>
      </c>
      <c r="N50" s="62" t="s">
        <v>1409</v>
      </c>
      <c r="O50" s="62" t="s">
        <v>1959</v>
      </c>
      <c r="P50" s="82"/>
    </row>
    <row r="51" spans="1:20" ht="133.5" customHeight="1">
      <c r="A51" s="55">
        <v>29</v>
      </c>
      <c r="B51" s="85"/>
      <c r="C51" s="92" t="s">
        <v>411</v>
      </c>
      <c r="D51" s="87" t="s">
        <v>1999</v>
      </c>
      <c r="E51" s="79" t="s">
        <v>1960</v>
      </c>
      <c r="F51" s="69" t="s">
        <v>2000</v>
      </c>
      <c r="G51" s="88" t="s">
        <v>532</v>
      </c>
      <c r="H51" s="69">
        <v>310002</v>
      </c>
      <c r="I51" s="69">
        <v>5</v>
      </c>
      <c r="J51" s="80">
        <f t="shared" ref="J51" si="6">H51-I51</f>
        <v>309997</v>
      </c>
      <c r="K51" s="79" t="s">
        <v>1961</v>
      </c>
      <c r="L51" s="90">
        <v>39010</v>
      </c>
      <c r="M51" s="58" t="s">
        <v>533</v>
      </c>
      <c r="N51" s="62" t="s">
        <v>1409</v>
      </c>
      <c r="O51" s="79" t="s">
        <v>1961</v>
      </c>
      <c r="P51" s="82"/>
    </row>
    <row r="52" spans="1:20" ht="21" customHeight="1">
      <c r="A52" s="281" t="s">
        <v>179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3"/>
    </row>
    <row r="53" spans="1:20" ht="140.25">
      <c r="A53" s="55">
        <v>30</v>
      </c>
      <c r="B53" s="93" t="s">
        <v>1575</v>
      </c>
      <c r="C53" s="79" t="s">
        <v>275</v>
      </c>
      <c r="D53" s="79" t="s">
        <v>1578</v>
      </c>
      <c r="E53" s="79" t="s">
        <v>1580</v>
      </c>
      <c r="F53" s="79" t="s">
        <v>1576</v>
      </c>
      <c r="G53" s="166" t="s">
        <v>270</v>
      </c>
      <c r="H53" s="80">
        <v>1589810.7</v>
      </c>
      <c r="I53" s="80">
        <v>7639.65</v>
      </c>
      <c r="J53" s="80">
        <f>H53-I53</f>
        <v>1582171.05</v>
      </c>
      <c r="K53" s="79">
        <v>1965.18</v>
      </c>
      <c r="L53" s="81">
        <v>39384</v>
      </c>
      <c r="M53" s="58" t="s">
        <v>535</v>
      </c>
      <c r="N53" s="62" t="s">
        <v>1409</v>
      </c>
      <c r="O53" s="62" t="s">
        <v>1581</v>
      </c>
      <c r="P53" s="82"/>
    </row>
    <row r="54" spans="1:20" ht="153">
      <c r="A54" s="55">
        <v>31</v>
      </c>
      <c r="B54" s="93" t="s">
        <v>1575</v>
      </c>
      <c r="C54" s="79" t="s">
        <v>180</v>
      </c>
      <c r="D54" s="79" t="s">
        <v>1574</v>
      </c>
      <c r="E54" s="79" t="s">
        <v>1579</v>
      </c>
      <c r="F54" s="79" t="s">
        <v>1576</v>
      </c>
      <c r="G54" s="166" t="s">
        <v>571</v>
      </c>
      <c r="H54" s="80">
        <v>255061</v>
      </c>
      <c r="I54" s="80">
        <v>0</v>
      </c>
      <c r="J54" s="80">
        <f t="shared" ref="J54:J85" si="7">H54-I54</f>
        <v>255061</v>
      </c>
      <c r="K54" s="79">
        <v>299142.61</v>
      </c>
      <c r="L54" s="81">
        <v>39812</v>
      </c>
      <c r="M54" s="58" t="s">
        <v>540</v>
      </c>
      <c r="N54" s="62" t="s">
        <v>1409</v>
      </c>
      <c r="O54" s="62" t="s">
        <v>1577</v>
      </c>
      <c r="P54" s="82"/>
    </row>
    <row r="55" spans="1:20" ht="140.25">
      <c r="A55" s="55">
        <v>32</v>
      </c>
      <c r="B55" s="93" t="s">
        <v>1568</v>
      </c>
      <c r="C55" s="79" t="s">
        <v>182</v>
      </c>
      <c r="D55" s="79" t="s">
        <v>1571</v>
      </c>
      <c r="E55" s="79" t="s">
        <v>1569</v>
      </c>
      <c r="F55" s="79" t="s">
        <v>1573</v>
      </c>
      <c r="G55" s="166" t="s">
        <v>2001</v>
      </c>
      <c r="H55" s="80">
        <v>152798.14000000001</v>
      </c>
      <c r="I55" s="80">
        <v>115883.66</v>
      </c>
      <c r="J55" s="80">
        <f t="shared" si="7"/>
        <v>36914.48000000001</v>
      </c>
      <c r="K55" s="79">
        <v>46523.69</v>
      </c>
      <c r="L55" s="81">
        <v>39006</v>
      </c>
      <c r="M55" s="58" t="s">
        <v>464</v>
      </c>
      <c r="N55" s="62" t="s">
        <v>1409</v>
      </c>
      <c r="O55" s="62" t="s">
        <v>1572</v>
      </c>
      <c r="P55" s="82"/>
    </row>
    <row r="56" spans="1:20" ht="140.25">
      <c r="A56" s="55">
        <v>33</v>
      </c>
      <c r="B56" s="93" t="s">
        <v>1568</v>
      </c>
      <c r="C56" s="79" t="s">
        <v>181</v>
      </c>
      <c r="D56" s="79" t="s">
        <v>1631</v>
      </c>
      <c r="E56" s="79" t="s">
        <v>1632</v>
      </c>
      <c r="F56" s="79" t="s">
        <v>1633</v>
      </c>
      <c r="G56" s="166" t="s">
        <v>1634</v>
      </c>
      <c r="H56" s="80">
        <v>554670</v>
      </c>
      <c r="I56" s="80">
        <v>110684.31</v>
      </c>
      <c r="J56" s="80">
        <f t="shared" si="7"/>
        <v>443985.69</v>
      </c>
      <c r="K56" s="79">
        <v>30708.77</v>
      </c>
      <c r="L56" s="81">
        <v>39812</v>
      </c>
      <c r="M56" s="58" t="s">
        <v>541</v>
      </c>
      <c r="N56" s="62" t="s">
        <v>1409</v>
      </c>
      <c r="O56" s="62" t="s">
        <v>1635</v>
      </c>
      <c r="P56" s="82"/>
    </row>
    <row r="57" spans="1:20" ht="140.25">
      <c r="A57" s="55">
        <v>34</v>
      </c>
      <c r="B57" s="93" t="s">
        <v>1568</v>
      </c>
      <c r="C57" s="79" t="s">
        <v>183</v>
      </c>
      <c r="D57" s="79" t="s">
        <v>1927</v>
      </c>
      <c r="E57" s="79" t="s">
        <v>1682</v>
      </c>
      <c r="F57" s="79" t="s">
        <v>1683</v>
      </c>
      <c r="G57" s="166" t="s">
        <v>438</v>
      </c>
      <c r="H57" s="80">
        <v>204832</v>
      </c>
      <c r="I57" s="80">
        <v>3127.68</v>
      </c>
      <c r="J57" s="80">
        <f t="shared" si="7"/>
        <v>201704.32000000001</v>
      </c>
      <c r="K57" s="79"/>
      <c r="L57" s="81">
        <v>39300</v>
      </c>
      <c r="M57" s="58" t="s">
        <v>543</v>
      </c>
      <c r="N57" s="62" t="s">
        <v>1409</v>
      </c>
      <c r="O57" s="62" t="s">
        <v>1684</v>
      </c>
      <c r="P57" s="82"/>
    </row>
    <row r="58" spans="1:20" ht="140.25">
      <c r="A58" s="55">
        <v>35</v>
      </c>
      <c r="B58" s="93" t="s">
        <v>1568</v>
      </c>
      <c r="C58" s="79" t="s">
        <v>271</v>
      </c>
      <c r="D58" s="79" t="s">
        <v>1658</v>
      </c>
      <c r="E58" s="79" t="s">
        <v>1660</v>
      </c>
      <c r="F58" s="79" t="s">
        <v>1661</v>
      </c>
      <c r="G58" s="166" t="s">
        <v>1659</v>
      </c>
      <c r="H58" s="80">
        <v>341371.73</v>
      </c>
      <c r="I58" s="80">
        <v>74949.289999999994</v>
      </c>
      <c r="J58" s="80">
        <f t="shared" si="7"/>
        <v>266422.44</v>
      </c>
      <c r="K58" s="79">
        <v>1404880.85</v>
      </c>
      <c r="L58" s="81">
        <v>39006</v>
      </c>
      <c r="M58" s="58" t="s">
        <v>464</v>
      </c>
      <c r="N58" s="62" t="s">
        <v>1409</v>
      </c>
      <c r="O58" s="62" t="s">
        <v>1662</v>
      </c>
      <c r="P58" s="82"/>
    </row>
    <row r="59" spans="1:20" ht="140.25">
      <c r="A59" s="55">
        <v>36</v>
      </c>
      <c r="B59" s="93" t="s">
        <v>1568</v>
      </c>
      <c r="C59" s="79" t="s">
        <v>271</v>
      </c>
      <c r="D59" s="79" t="s">
        <v>1663</v>
      </c>
      <c r="E59" s="79" t="s">
        <v>1664</v>
      </c>
      <c r="F59" s="79" t="s">
        <v>1667</v>
      </c>
      <c r="G59" s="166" t="s">
        <v>1665</v>
      </c>
      <c r="H59" s="80">
        <v>26687.94</v>
      </c>
      <c r="I59" s="80">
        <v>5221.6000000000004</v>
      </c>
      <c r="J59" s="80">
        <f t="shared" si="7"/>
        <v>21466.339999999997</v>
      </c>
      <c r="K59" s="79">
        <v>298537.18</v>
      </c>
      <c r="L59" s="81">
        <v>39006</v>
      </c>
      <c r="M59" s="58" t="s">
        <v>464</v>
      </c>
      <c r="N59" s="62" t="s">
        <v>1409</v>
      </c>
      <c r="O59" s="62" t="s">
        <v>1666</v>
      </c>
      <c r="P59" s="82"/>
    </row>
    <row r="60" spans="1:20" ht="243.75" customHeight="1">
      <c r="A60" s="55">
        <v>37</v>
      </c>
      <c r="B60" s="93" t="s">
        <v>1568</v>
      </c>
      <c r="C60" s="79" t="s">
        <v>271</v>
      </c>
      <c r="D60" s="79" t="s">
        <v>1673</v>
      </c>
      <c r="E60" s="79" t="s">
        <v>1675</v>
      </c>
      <c r="F60" s="79" t="s">
        <v>1679</v>
      </c>
      <c r="G60" s="166" t="s">
        <v>1674</v>
      </c>
      <c r="H60" s="80">
        <v>695607</v>
      </c>
      <c r="I60" s="80">
        <v>129374.33</v>
      </c>
      <c r="J60" s="80">
        <f t="shared" si="7"/>
        <v>566232.67000000004</v>
      </c>
      <c r="K60" s="80">
        <v>4045195.44</v>
      </c>
      <c r="L60" s="81">
        <v>39006</v>
      </c>
      <c r="M60" s="58" t="s">
        <v>464</v>
      </c>
      <c r="N60" s="62" t="s">
        <v>1409</v>
      </c>
      <c r="O60" s="62" t="s">
        <v>1676</v>
      </c>
      <c r="P60" s="82"/>
    </row>
    <row r="61" spans="1:20" ht="192" customHeight="1">
      <c r="A61" s="55">
        <v>38</v>
      </c>
      <c r="B61" s="93" t="s">
        <v>1568</v>
      </c>
      <c r="C61" s="79" t="s">
        <v>271</v>
      </c>
      <c r="D61" s="79" t="s">
        <v>1808</v>
      </c>
      <c r="E61" s="79" t="s">
        <v>1677</v>
      </c>
      <c r="F61" s="79" t="s">
        <v>1680</v>
      </c>
      <c r="G61" s="166" t="s">
        <v>1678</v>
      </c>
      <c r="H61" s="80">
        <v>520662</v>
      </c>
      <c r="I61" s="80">
        <v>102998.41</v>
      </c>
      <c r="J61" s="80">
        <f t="shared" si="7"/>
        <v>417663.58999999997</v>
      </c>
      <c r="K61" s="80">
        <v>4058401.82</v>
      </c>
      <c r="L61" s="81">
        <v>39006</v>
      </c>
      <c r="M61" s="58" t="s">
        <v>464</v>
      </c>
      <c r="N61" s="62" t="s">
        <v>1409</v>
      </c>
      <c r="O61" s="62" t="s">
        <v>1681</v>
      </c>
      <c r="P61" s="82"/>
    </row>
    <row r="62" spans="1:20" ht="187.5" customHeight="1">
      <c r="A62" s="55">
        <v>39</v>
      </c>
      <c r="B62" s="56" t="s">
        <v>1568</v>
      </c>
      <c r="C62" s="79" t="s">
        <v>271</v>
      </c>
      <c r="D62" s="79" t="s">
        <v>1668</v>
      </c>
      <c r="E62" s="79" t="s">
        <v>1669</v>
      </c>
      <c r="F62" s="79" t="s">
        <v>1671</v>
      </c>
      <c r="G62" s="166" t="s">
        <v>1670</v>
      </c>
      <c r="H62" s="80">
        <v>714118</v>
      </c>
      <c r="I62" s="80">
        <v>141268.35999999999</v>
      </c>
      <c r="J62" s="80">
        <f t="shared" si="7"/>
        <v>572849.64</v>
      </c>
      <c r="K62" s="80">
        <v>4922691.0999999996</v>
      </c>
      <c r="L62" s="81">
        <v>39006</v>
      </c>
      <c r="M62" s="58" t="s">
        <v>464</v>
      </c>
      <c r="N62" s="62" t="s">
        <v>1409</v>
      </c>
      <c r="O62" s="62" t="s">
        <v>1672</v>
      </c>
      <c r="P62" s="82"/>
    </row>
    <row r="63" spans="1:20" ht="103.5" customHeight="1">
      <c r="A63" s="55">
        <v>40</v>
      </c>
      <c r="B63" s="56" t="s">
        <v>1568</v>
      </c>
      <c r="C63" s="79" t="s">
        <v>271</v>
      </c>
      <c r="D63" s="79" t="s">
        <v>1649</v>
      </c>
      <c r="E63" s="79" t="s">
        <v>1650</v>
      </c>
      <c r="F63" s="79" t="s">
        <v>1651</v>
      </c>
      <c r="G63" s="166" t="s">
        <v>272</v>
      </c>
      <c r="H63" s="80">
        <v>502230.18</v>
      </c>
      <c r="I63" s="80">
        <v>99328.28</v>
      </c>
      <c r="J63" s="80">
        <f t="shared" si="7"/>
        <v>402901.9</v>
      </c>
      <c r="K63" s="80">
        <v>2602395.44</v>
      </c>
      <c r="L63" s="81">
        <v>39006</v>
      </c>
      <c r="M63" s="58" t="s">
        <v>464</v>
      </c>
      <c r="N63" s="62" t="s">
        <v>1409</v>
      </c>
      <c r="O63" s="62" t="s">
        <v>1652</v>
      </c>
      <c r="P63" s="82"/>
    </row>
    <row r="64" spans="1:20" ht="130.5" customHeight="1">
      <c r="A64" s="55">
        <v>41</v>
      </c>
      <c r="B64" s="94" t="s">
        <v>1568</v>
      </c>
      <c r="C64" s="79" t="s">
        <v>271</v>
      </c>
      <c r="D64" s="79" t="s">
        <v>1643</v>
      </c>
      <c r="E64" s="79" t="s">
        <v>1640</v>
      </c>
      <c r="F64" s="79" t="s">
        <v>1647</v>
      </c>
      <c r="G64" s="166" t="s">
        <v>1641</v>
      </c>
      <c r="H64" s="80">
        <v>554707.26</v>
      </c>
      <c r="I64" s="80">
        <v>73703.910000000033</v>
      </c>
      <c r="J64" s="80">
        <f t="shared" si="7"/>
        <v>481003.35</v>
      </c>
      <c r="K64" s="80">
        <v>2165939.02</v>
      </c>
      <c r="L64" s="81">
        <v>39006</v>
      </c>
      <c r="M64" s="58" t="s">
        <v>464</v>
      </c>
      <c r="N64" s="62" t="s">
        <v>1409</v>
      </c>
      <c r="O64" s="62" t="s">
        <v>1642</v>
      </c>
      <c r="P64" s="82"/>
      <c r="R64" s="41">
        <v>6456878.7199999997</v>
      </c>
      <c r="S64" s="41">
        <v>179801.04</v>
      </c>
      <c r="T64" s="41">
        <v>6277077.6799999997</v>
      </c>
    </row>
    <row r="65" spans="1:16" ht="183.75" customHeight="1">
      <c r="A65" s="55">
        <v>42</v>
      </c>
      <c r="B65" s="56" t="s">
        <v>1568</v>
      </c>
      <c r="C65" s="79" t="s">
        <v>271</v>
      </c>
      <c r="D65" s="79" t="s">
        <v>1644</v>
      </c>
      <c r="E65" s="79" t="s">
        <v>1645</v>
      </c>
      <c r="F65" s="79" t="s">
        <v>1710</v>
      </c>
      <c r="G65" s="166" t="s">
        <v>1646</v>
      </c>
      <c r="H65" s="80">
        <v>565492.86</v>
      </c>
      <c r="I65" s="80">
        <v>112836.42</v>
      </c>
      <c r="J65" s="80">
        <f t="shared" si="7"/>
        <v>452656.44</v>
      </c>
      <c r="K65" s="80">
        <v>2290439.3199999998</v>
      </c>
      <c r="L65" s="81">
        <v>39006</v>
      </c>
      <c r="M65" s="58" t="s">
        <v>464</v>
      </c>
      <c r="N65" s="62" t="s">
        <v>1409</v>
      </c>
      <c r="O65" s="62" t="s">
        <v>1648</v>
      </c>
      <c r="P65" s="82"/>
    </row>
    <row r="66" spans="1:16" ht="140.25" customHeight="1">
      <c r="A66" s="55">
        <v>43</v>
      </c>
      <c r="B66" s="56" t="s">
        <v>1568</v>
      </c>
      <c r="C66" s="79" t="s">
        <v>271</v>
      </c>
      <c r="D66" s="79" t="s">
        <v>1653</v>
      </c>
      <c r="E66" s="79" t="s">
        <v>1654</v>
      </c>
      <c r="F66" s="79" t="s">
        <v>1656</v>
      </c>
      <c r="G66" s="166" t="s">
        <v>1655</v>
      </c>
      <c r="H66" s="80">
        <v>716775.88</v>
      </c>
      <c r="I66" s="80">
        <v>143023.79</v>
      </c>
      <c r="J66" s="80">
        <f t="shared" si="7"/>
        <v>573752.09</v>
      </c>
      <c r="K66" s="80">
        <v>3695835.82</v>
      </c>
      <c r="L66" s="81">
        <v>39006</v>
      </c>
      <c r="M66" s="58" t="s">
        <v>464</v>
      </c>
      <c r="N66" s="62" t="s">
        <v>1409</v>
      </c>
      <c r="O66" s="62" t="s">
        <v>1657</v>
      </c>
      <c r="P66" s="82"/>
    </row>
    <row r="67" spans="1:16" ht="180.75" customHeight="1">
      <c r="A67" s="55">
        <v>44</v>
      </c>
      <c r="B67" s="56" t="s">
        <v>1568</v>
      </c>
      <c r="C67" s="79" t="s">
        <v>271</v>
      </c>
      <c r="D67" s="79" t="s">
        <v>1928</v>
      </c>
      <c r="E67" s="79" t="s">
        <v>1929</v>
      </c>
      <c r="F67" s="79" t="s">
        <v>1930</v>
      </c>
      <c r="G67" s="166" t="s">
        <v>1931</v>
      </c>
      <c r="H67" s="80">
        <v>1141147.51</v>
      </c>
      <c r="I67" s="80">
        <v>227701.71</v>
      </c>
      <c r="J67" s="80">
        <f t="shared" si="7"/>
        <v>913445.8</v>
      </c>
      <c r="K67" s="80">
        <v>4247453.0999999996</v>
      </c>
      <c r="L67" s="81">
        <v>39006</v>
      </c>
      <c r="M67" s="58" t="s">
        <v>464</v>
      </c>
      <c r="N67" s="62" t="s">
        <v>1409</v>
      </c>
      <c r="O67" s="62" t="s">
        <v>1932</v>
      </c>
      <c r="P67" s="82"/>
    </row>
    <row r="68" spans="1:16" ht="219.75" customHeight="1">
      <c r="A68" s="55">
        <v>45</v>
      </c>
      <c r="B68" s="56" t="s">
        <v>1568</v>
      </c>
      <c r="C68" s="79" t="s">
        <v>271</v>
      </c>
      <c r="D68" s="79" t="s">
        <v>1938</v>
      </c>
      <c r="E68" s="79" t="s">
        <v>1939</v>
      </c>
      <c r="F68" s="79" t="s">
        <v>1940</v>
      </c>
      <c r="G68" s="166" t="s">
        <v>1941</v>
      </c>
      <c r="H68" s="80">
        <v>1122544.49</v>
      </c>
      <c r="I68" s="80">
        <v>241046.84</v>
      </c>
      <c r="J68" s="80">
        <f t="shared" si="7"/>
        <v>881497.65</v>
      </c>
      <c r="K68" s="80">
        <v>3637530.52</v>
      </c>
      <c r="L68" s="81">
        <v>39006</v>
      </c>
      <c r="M68" s="58" t="s">
        <v>464</v>
      </c>
      <c r="N68" s="62" t="s">
        <v>1409</v>
      </c>
      <c r="O68" s="62" t="s">
        <v>1942</v>
      </c>
      <c r="P68" s="82"/>
    </row>
    <row r="69" spans="1:16" s="95" customFormat="1" ht="212.25" customHeight="1">
      <c r="A69" s="55">
        <v>46</v>
      </c>
      <c r="B69" s="56" t="s">
        <v>1568</v>
      </c>
      <c r="C69" s="79" t="s">
        <v>271</v>
      </c>
      <c r="D69" s="79" t="s">
        <v>1943</v>
      </c>
      <c r="E69" s="79" t="s">
        <v>1944</v>
      </c>
      <c r="F69" s="79" t="s">
        <v>1945</v>
      </c>
      <c r="G69" s="166" t="s">
        <v>1946</v>
      </c>
      <c r="H69" s="80">
        <v>818522.18</v>
      </c>
      <c r="I69" s="80">
        <v>160753.75</v>
      </c>
      <c r="J69" s="80">
        <f t="shared" si="7"/>
        <v>657768.43000000005</v>
      </c>
      <c r="K69" s="80">
        <v>2568719.59</v>
      </c>
      <c r="L69" s="81">
        <v>39006</v>
      </c>
      <c r="M69" s="58" t="s">
        <v>464</v>
      </c>
      <c r="N69" s="62" t="s">
        <v>1409</v>
      </c>
      <c r="O69" s="62" t="s">
        <v>1947</v>
      </c>
      <c r="P69" s="82"/>
    </row>
    <row r="70" spans="1:16" s="95" customFormat="1" ht="254.25" customHeight="1">
      <c r="A70" s="55">
        <v>47</v>
      </c>
      <c r="B70" s="55" t="s">
        <v>1624</v>
      </c>
      <c r="C70" s="79" t="s">
        <v>271</v>
      </c>
      <c r="D70" s="79" t="s">
        <v>1625</v>
      </c>
      <c r="E70" s="79" t="s">
        <v>1630</v>
      </c>
      <c r="F70" s="79" t="s">
        <v>2173</v>
      </c>
      <c r="G70" s="166" t="s">
        <v>1623</v>
      </c>
      <c r="H70" s="80">
        <v>876988.05</v>
      </c>
      <c r="I70" s="80">
        <v>172236.49</v>
      </c>
      <c r="J70" s="80">
        <f t="shared" si="7"/>
        <v>704751.56</v>
      </c>
      <c r="K70" s="80">
        <v>2807595.62</v>
      </c>
      <c r="L70" s="81">
        <v>39006</v>
      </c>
      <c r="M70" s="58" t="s">
        <v>464</v>
      </c>
      <c r="N70" s="62" t="s">
        <v>1409</v>
      </c>
      <c r="O70" s="62" t="s">
        <v>1948</v>
      </c>
      <c r="P70" s="82"/>
    </row>
    <row r="71" spans="1:16" s="95" customFormat="1" ht="121.5" customHeight="1">
      <c r="A71" s="55">
        <v>48</v>
      </c>
      <c r="B71" s="62" t="s">
        <v>1568</v>
      </c>
      <c r="C71" s="79" t="s">
        <v>271</v>
      </c>
      <c r="D71" s="79" t="s">
        <v>1636</v>
      </c>
      <c r="E71" s="79" t="s">
        <v>1637</v>
      </c>
      <c r="F71" s="79" t="s">
        <v>1725</v>
      </c>
      <c r="G71" s="166" t="s">
        <v>1638</v>
      </c>
      <c r="H71" s="80">
        <v>485266.4</v>
      </c>
      <c r="I71" s="80">
        <v>95304.43</v>
      </c>
      <c r="J71" s="80">
        <f t="shared" si="7"/>
        <v>389961.97000000003</v>
      </c>
      <c r="K71" s="80">
        <v>1593965.11</v>
      </c>
      <c r="L71" s="81">
        <v>39006</v>
      </c>
      <c r="M71" s="58" t="s">
        <v>464</v>
      </c>
      <c r="N71" s="62" t="s">
        <v>1409</v>
      </c>
      <c r="O71" s="62" t="s">
        <v>1639</v>
      </c>
      <c r="P71" s="82"/>
    </row>
    <row r="72" spans="1:16" s="95" customFormat="1" ht="137.25" customHeight="1">
      <c r="A72" s="55">
        <v>49</v>
      </c>
      <c r="B72" s="62" t="s">
        <v>1568</v>
      </c>
      <c r="C72" s="79" t="s">
        <v>271</v>
      </c>
      <c r="D72" s="79" t="s">
        <v>1949</v>
      </c>
      <c r="E72" s="79" t="s">
        <v>1950</v>
      </c>
      <c r="F72" s="79" t="s">
        <v>1951</v>
      </c>
      <c r="G72" s="166" t="s">
        <v>1952</v>
      </c>
      <c r="H72" s="80">
        <v>958839.84</v>
      </c>
      <c r="I72" s="80">
        <v>188312.7</v>
      </c>
      <c r="J72" s="80">
        <f t="shared" si="7"/>
        <v>770527.1399999999</v>
      </c>
      <c r="K72" s="80">
        <v>1311275.21</v>
      </c>
      <c r="L72" s="81">
        <v>39006</v>
      </c>
      <c r="M72" s="58" t="s">
        <v>464</v>
      </c>
      <c r="N72" s="62" t="s">
        <v>1409</v>
      </c>
      <c r="O72" s="62" t="s">
        <v>1953</v>
      </c>
      <c r="P72" s="82"/>
    </row>
    <row r="73" spans="1:16" s="95" customFormat="1" ht="136.5" customHeight="1">
      <c r="A73" s="55">
        <v>50</v>
      </c>
      <c r="B73" s="62" t="s">
        <v>1568</v>
      </c>
      <c r="C73" s="79" t="s">
        <v>271</v>
      </c>
      <c r="D73" s="79" t="s">
        <v>1933</v>
      </c>
      <c r="E73" s="79" t="s">
        <v>1934</v>
      </c>
      <c r="F73" s="79" t="s">
        <v>1935</v>
      </c>
      <c r="G73" s="166" t="s">
        <v>1936</v>
      </c>
      <c r="H73" s="80">
        <v>371257.9</v>
      </c>
      <c r="I73" s="80">
        <v>72808.81</v>
      </c>
      <c r="J73" s="80">
        <f t="shared" si="7"/>
        <v>298449.09000000003</v>
      </c>
      <c r="K73" s="80">
        <v>1196429.46</v>
      </c>
      <c r="L73" s="81">
        <v>39006</v>
      </c>
      <c r="M73" s="58" t="s">
        <v>464</v>
      </c>
      <c r="N73" s="62" t="s">
        <v>1409</v>
      </c>
      <c r="O73" s="62" t="s">
        <v>1937</v>
      </c>
      <c r="P73" s="82"/>
    </row>
    <row r="74" spans="1:16" ht="192" customHeight="1">
      <c r="A74" s="55">
        <v>51</v>
      </c>
      <c r="B74" s="62" t="s">
        <v>1568</v>
      </c>
      <c r="C74" s="79" t="s">
        <v>271</v>
      </c>
      <c r="D74" s="79" t="s">
        <v>1723</v>
      </c>
      <c r="E74" s="79" t="s">
        <v>1724</v>
      </c>
      <c r="F74" s="79" t="s">
        <v>1726</v>
      </c>
      <c r="G74" s="166" t="s">
        <v>1727</v>
      </c>
      <c r="H74" s="80">
        <v>663587.25</v>
      </c>
      <c r="I74" s="80">
        <v>130138.93</v>
      </c>
      <c r="J74" s="80">
        <f t="shared" si="7"/>
        <v>533448.32000000007</v>
      </c>
      <c r="K74" s="80">
        <v>2436817.16</v>
      </c>
      <c r="L74" s="81">
        <v>39006</v>
      </c>
      <c r="M74" s="58" t="s">
        <v>464</v>
      </c>
      <c r="N74" s="62" t="s">
        <v>1409</v>
      </c>
      <c r="O74" s="62" t="s">
        <v>1728</v>
      </c>
      <c r="P74" s="82"/>
    </row>
    <row r="75" spans="1:16" ht="223.5" customHeight="1">
      <c r="A75" s="55">
        <v>52</v>
      </c>
      <c r="B75" s="62" t="s">
        <v>1568</v>
      </c>
      <c r="C75" s="79" t="s">
        <v>271</v>
      </c>
      <c r="D75" s="79" t="s">
        <v>1707</v>
      </c>
      <c r="E75" s="79" t="s">
        <v>1708</v>
      </c>
      <c r="F75" s="79" t="s">
        <v>1711</v>
      </c>
      <c r="G75" s="166" t="s">
        <v>1709</v>
      </c>
      <c r="H75" s="80">
        <v>917914.48</v>
      </c>
      <c r="I75" s="80">
        <v>180451.29</v>
      </c>
      <c r="J75" s="80">
        <f t="shared" si="7"/>
        <v>737463.19</v>
      </c>
      <c r="K75" s="80">
        <v>2931067.98</v>
      </c>
      <c r="L75" s="81">
        <v>39006</v>
      </c>
      <c r="M75" s="58" t="s">
        <v>464</v>
      </c>
      <c r="N75" s="62" t="s">
        <v>1409</v>
      </c>
      <c r="O75" s="62" t="s">
        <v>1712</v>
      </c>
      <c r="P75" s="82"/>
    </row>
    <row r="76" spans="1:16" ht="243.75" customHeight="1">
      <c r="A76" s="55">
        <v>53</v>
      </c>
      <c r="B76" s="62" t="s">
        <v>1568</v>
      </c>
      <c r="C76" s="79" t="s">
        <v>271</v>
      </c>
      <c r="D76" s="79" t="s">
        <v>1718</v>
      </c>
      <c r="E76" s="79" t="s">
        <v>1719</v>
      </c>
      <c r="F76" s="79" t="s">
        <v>1721</v>
      </c>
      <c r="G76" s="166" t="s">
        <v>1720</v>
      </c>
      <c r="H76" s="80">
        <v>1473339.71</v>
      </c>
      <c r="I76" s="80">
        <v>289498.96000000002</v>
      </c>
      <c r="J76" s="80">
        <f t="shared" si="7"/>
        <v>1183840.75</v>
      </c>
      <c r="K76" s="80">
        <v>4501819.8</v>
      </c>
      <c r="L76" s="81">
        <v>39006</v>
      </c>
      <c r="M76" s="58" t="s">
        <v>464</v>
      </c>
      <c r="N76" s="62" t="s">
        <v>1409</v>
      </c>
      <c r="O76" s="62" t="s">
        <v>1722</v>
      </c>
      <c r="P76" s="82"/>
    </row>
    <row r="77" spans="1:16" ht="140.25">
      <c r="A77" s="55">
        <v>54</v>
      </c>
      <c r="B77" s="62" t="s">
        <v>1568</v>
      </c>
      <c r="C77" s="79" t="s">
        <v>271</v>
      </c>
      <c r="D77" s="79" t="s">
        <v>1713</v>
      </c>
      <c r="E77" s="79" t="s">
        <v>1714</v>
      </c>
      <c r="F77" s="79" t="s">
        <v>1716</v>
      </c>
      <c r="G77" s="166" t="s">
        <v>1715</v>
      </c>
      <c r="H77" s="80">
        <v>318054.28999999998</v>
      </c>
      <c r="I77" s="80">
        <v>190854.28</v>
      </c>
      <c r="J77" s="80">
        <f t="shared" si="7"/>
        <v>127200.00999999998</v>
      </c>
      <c r="K77" s="80">
        <v>948536.65</v>
      </c>
      <c r="L77" s="81">
        <v>39006</v>
      </c>
      <c r="M77" s="58" t="s">
        <v>464</v>
      </c>
      <c r="N77" s="62" t="s">
        <v>1409</v>
      </c>
      <c r="O77" s="62" t="s">
        <v>1717</v>
      </c>
      <c r="P77" s="82"/>
    </row>
    <row r="78" spans="1:16" ht="165.75">
      <c r="A78" s="55">
        <v>55</v>
      </c>
      <c r="B78" s="62" t="s">
        <v>1568</v>
      </c>
      <c r="C78" s="79" t="s">
        <v>271</v>
      </c>
      <c r="D78" s="79" t="s">
        <v>1692</v>
      </c>
      <c r="E78" s="79" t="s">
        <v>1693</v>
      </c>
      <c r="F78" s="79" t="s">
        <v>1695</v>
      </c>
      <c r="G78" s="166" t="s">
        <v>1694</v>
      </c>
      <c r="H78" s="80">
        <v>20927.060000000001</v>
      </c>
      <c r="I78" s="80">
        <v>2820.86</v>
      </c>
      <c r="J78" s="80">
        <f t="shared" si="7"/>
        <v>18106.2</v>
      </c>
      <c r="K78" s="80">
        <v>809757.71</v>
      </c>
      <c r="L78" s="81">
        <v>39006</v>
      </c>
      <c r="M78" s="58" t="s">
        <v>464</v>
      </c>
      <c r="N78" s="62" t="s">
        <v>1409</v>
      </c>
      <c r="O78" s="62" t="s">
        <v>1696</v>
      </c>
      <c r="P78" s="82"/>
    </row>
    <row r="79" spans="1:16" ht="209.25" customHeight="1">
      <c r="A79" s="55">
        <v>56</v>
      </c>
      <c r="B79" s="62" t="s">
        <v>1568</v>
      </c>
      <c r="C79" s="79" t="s">
        <v>271</v>
      </c>
      <c r="D79" s="79" t="s">
        <v>1697</v>
      </c>
      <c r="E79" s="79" t="s">
        <v>1698</v>
      </c>
      <c r="F79" s="79" t="s">
        <v>1699</v>
      </c>
      <c r="G79" s="166" t="s">
        <v>1700</v>
      </c>
      <c r="H79" s="80">
        <v>10112.57</v>
      </c>
      <c r="I79" s="80">
        <v>10112.57</v>
      </c>
      <c r="J79" s="80">
        <f t="shared" si="7"/>
        <v>0</v>
      </c>
      <c r="K79" s="80">
        <v>1221275.44</v>
      </c>
      <c r="L79" s="81">
        <v>39006</v>
      </c>
      <c r="M79" s="58" t="s">
        <v>464</v>
      </c>
      <c r="N79" s="62" t="s">
        <v>1409</v>
      </c>
      <c r="O79" s="62" t="s">
        <v>1701</v>
      </c>
      <c r="P79" s="82"/>
    </row>
    <row r="80" spans="1:16" ht="140.25">
      <c r="A80" s="55">
        <v>57</v>
      </c>
      <c r="B80" s="62" t="s">
        <v>1568</v>
      </c>
      <c r="C80" s="79" t="s">
        <v>271</v>
      </c>
      <c r="D80" s="79" t="s">
        <v>1702</v>
      </c>
      <c r="E80" s="79" t="s">
        <v>1703</v>
      </c>
      <c r="F80" s="195" t="s">
        <v>1705</v>
      </c>
      <c r="G80" s="166" t="s">
        <v>1704</v>
      </c>
      <c r="H80" s="80">
        <v>27799.67</v>
      </c>
      <c r="I80" s="80">
        <v>5443.96</v>
      </c>
      <c r="J80" s="80">
        <f t="shared" si="7"/>
        <v>22355.71</v>
      </c>
      <c r="K80" s="80">
        <v>955614.58</v>
      </c>
      <c r="L80" s="81">
        <v>39006</v>
      </c>
      <c r="M80" s="58" t="s">
        <v>464</v>
      </c>
      <c r="N80" s="62" t="s">
        <v>1409</v>
      </c>
      <c r="O80" s="62" t="s">
        <v>1706</v>
      </c>
      <c r="P80" s="82"/>
    </row>
    <row r="81" spans="1:16" ht="140.25">
      <c r="A81" s="55">
        <v>58</v>
      </c>
      <c r="B81" s="62" t="s">
        <v>1568</v>
      </c>
      <c r="C81" s="79" t="s">
        <v>273</v>
      </c>
      <c r="D81" s="79" t="s">
        <v>1686</v>
      </c>
      <c r="E81" s="79" t="s">
        <v>1685</v>
      </c>
      <c r="F81" s="96" t="s">
        <v>2174</v>
      </c>
      <c r="G81" s="166" t="s">
        <v>1687</v>
      </c>
      <c r="H81" s="80">
        <v>37950.5</v>
      </c>
      <c r="I81" s="80">
        <v>0</v>
      </c>
      <c r="J81" s="80">
        <f t="shared" si="7"/>
        <v>37950.5</v>
      </c>
      <c r="K81" s="97" t="s">
        <v>1688</v>
      </c>
      <c r="L81" s="81">
        <v>39741</v>
      </c>
      <c r="M81" s="58" t="s">
        <v>539</v>
      </c>
      <c r="N81" s="62" t="s">
        <v>1409</v>
      </c>
      <c r="O81" s="62" t="s">
        <v>1689</v>
      </c>
      <c r="P81" s="82"/>
    </row>
    <row r="82" spans="1:16" ht="140.25">
      <c r="A82" s="55">
        <v>59</v>
      </c>
      <c r="B82" s="62" t="s">
        <v>1568</v>
      </c>
      <c r="C82" s="79" t="s">
        <v>274</v>
      </c>
      <c r="D82" s="79" t="s">
        <v>1627</v>
      </c>
      <c r="E82" s="79" t="s">
        <v>1628</v>
      </c>
      <c r="F82" s="79" t="s">
        <v>1690</v>
      </c>
      <c r="G82" s="166" t="s">
        <v>1629</v>
      </c>
      <c r="H82" s="80">
        <v>73363.070000000007</v>
      </c>
      <c r="I82" s="80">
        <v>0</v>
      </c>
      <c r="J82" s="80">
        <f t="shared" si="7"/>
        <v>73363.070000000007</v>
      </c>
      <c r="K82" s="80">
        <v>92908.39</v>
      </c>
      <c r="L82" s="81">
        <v>39741</v>
      </c>
      <c r="M82" s="58" t="s">
        <v>539</v>
      </c>
      <c r="N82" s="62" t="s">
        <v>1409</v>
      </c>
      <c r="O82" s="62" t="s">
        <v>1691</v>
      </c>
      <c r="P82" s="82"/>
    </row>
    <row r="83" spans="1:16" ht="153">
      <c r="A83" s="55">
        <v>60</v>
      </c>
      <c r="B83" s="70"/>
      <c r="C83" s="79" t="s">
        <v>265</v>
      </c>
      <c r="D83" s="79" t="s">
        <v>777</v>
      </c>
      <c r="E83" s="79" t="s">
        <v>1734</v>
      </c>
      <c r="F83" s="79"/>
      <c r="G83" s="166" t="s">
        <v>570</v>
      </c>
      <c r="H83" s="80">
        <v>3341928.78</v>
      </c>
      <c r="I83" s="80">
        <v>0</v>
      </c>
      <c r="J83" s="80">
        <f t="shared" si="7"/>
        <v>3341928.78</v>
      </c>
      <c r="K83" s="80"/>
      <c r="L83" s="81">
        <v>41631</v>
      </c>
      <c r="M83" s="58" t="s">
        <v>575</v>
      </c>
      <c r="N83" s="62" t="s">
        <v>466</v>
      </c>
      <c r="O83" s="98"/>
      <c r="P83" s="82"/>
    </row>
    <row r="84" spans="1:16" ht="120.75" customHeight="1">
      <c r="A84" s="55">
        <v>61</v>
      </c>
      <c r="B84" s="62" t="s">
        <v>1568</v>
      </c>
      <c r="C84" s="79" t="s">
        <v>184</v>
      </c>
      <c r="D84" s="79" t="s">
        <v>1729</v>
      </c>
      <c r="E84" s="79" t="s">
        <v>1731</v>
      </c>
      <c r="F84" s="79" t="s">
        <v>1732</v>
      </c>
      <c r="G84" s="166" t="s">
        <v>1730</v>
      </c>
      <c r="H84" s="80">
        <v>3078625.43</v>
      </c>
      <c r="I84" s="80">
        <v>0</v>
      </c>
      <c r="J84" s="80">
        <f t="shared" si="7"/>
        <v>3078625.43</v>
      </c>
      <c r="K84" s="80">
        <v>4992554.57</v>
      </c>
      <c r="L84" s="81">
        <v>40849</v>
      </c>
      <c r="M84" s="58" t="s">
        <v>530</v>
      </c>
      <c r="N84" s="62" t="s">
        <v>1409</v>
      </c>
      <c r="O84" s="62" t="s">
        <v>1733</v>
      </c>
      <c r="P84" s="82"/>
    </row>
    <row r="85" spans="1:16" ht="102">
      <c r="A85" s="55">
        <v>62</v>
      </c>
      <c r="B85" s="70"/>
      <c r="C85" s="79" t="s">
        <v>810</v>
      </c>
      <c r="D85" s="79" t="s">
        <v>811</v>
      </c>
      <c r="E85" s="79" t="s">
        <v>1734</v>
      </c>
      <c r="F85" s="79"/>
      <c r="G85" s="166" t="s">
        <v>853</v>
      </c>
      <c r="H85" s="80">
        <v>4189883.17</v>
      </c>
      <c r="I85" s="80">
        <v>0</v>
      </c>
      <c r="J85" s="80">
        <f t="shared" si="7"/>
        <v>4189883.17</v>
      </c>
      <c r="K85" s="80"/>
      <c r="L85" s="81">
        <v>43461</v>
      </c>
      <c r="M85" s="58" t="s">
        <v>851</v>
      </c>
      <c r="N85" s="62" t="s">
        <v>466</v>
      </c>
      <c r="O85" s="98"/>
      <c r="P85" s="82"/>
    </row>
    <row r="86" spans="1:16">
      <c r="A86" s="70"/>
      <c r="B86" s="70"/>
      <c r="C86" s="225" t="s">
        <v>185</v>
      </c>
      <c r="D86" s="226"/>
      <c r="E86" s="226"/>
      <c r="F86" s="226"/>
      <c r="G86" s="227"/>
      <c r="H86" s="99">
        <f>SUM(H53:H85)</f>
        <v>27322877.039999999</v>
      </c>
      <c r="I86" s="99">
        <f>SUM(I53:I85)</f>
        <v>3087525.2699999996</v>
      </c>
      <c r="J86" s="99">
        <f>SUM(J53:J85)</f>
        <v>24235351.770000003</v>
      </c>
      <c r="K86" s="100"/>
      <c r="L86" s="100"/>
      <c r="M86" s="101"/>
      <c r="N86" s="58"/>
      <c r="O86" s="58"/>
      <c r="P86" s="102"/>
    </row>
    <row r="87" spans="1:16" ht="15.75">
      <c r="A87" s="70"/>
      <c r="B87" s="70"/>
      <c r="C87" s="284" t="s">
        <v>263</v>
      </c>
      <c r="D87" s="284"/>
      <c r="E87" s="284"/>
      <c r="F87" s="284"/>
      <c r="G87" s="284"/>
      <c r="H87" s="284"/>
      <c r="I87" s="284"/>
      <c r="J87" s="284"/>
      <c r="K87" s="284"/>
      <c r="L87" s="284"/>
      <c r="M87" s="284"/>
      <c r="N87" s="284"/>
      <c r="O87" s="284"/>
      <c r="P87" s="284"/>
    </row>
    <row r="88" spans="1:16" ht="140.25">
      <c r="A88" s="55">
        <v>63</v>
      </c>
      <c r="B88" s="62" t="s">
        <v>1568</v>
      </c>
      <c r="C88" s="80" t="s">
        <v>263</v>
      </c>
      <c r="D88" s="80" t="s">
        <v>1894</v>
      </c>
      <c r="E88" s="69" t="s">
        <v>1895</v>
      </c>
      <c r="F88" s="69" t="s">
        <v>1772</v>
      </c>
      <c r="G88" s="37" t="s">
        <v>367</v>
      </c>
      <c r="H88" s="80">
        <v>14566911.24</v>
      </c>
      <c r="I88" s="80">
        <v>14179200</v>
      </c>
      <c r="J88" s="80">
        <f>H88-I88</f>
        <v>387711.24000000022</v>
      </c>
      <c r="K88" s="80">
        <v>309640.25</v>
      </c>
      <c r="L88" s="90">
        <v>41442</v>
      </c>
      <c r="M88" s="69" t="s">
        <v>534</v>
      </c>
      <c r="N88" s="62" t="s">
        <v>1409</v>
      </c>
      <c r="O88" s="62" t="s">
        <v>1896</v>
      </c>
      <c r="P88" s="89"/>
    </row>
    <row r="89" spans="1:16" ht="140.25">
      <c r="A89" s="55">
        <v>64</v>
      </c>
      <c r="B89" s="62" t="s">
        <v>1568</v>
      </c>
      <c r="C89" s="80" t="s">
        <v>263</v>
      </c>
      <c r="D89" s="80" t="s">
        <v>1888</v>
      </c>
      <c r="E89" s="69" t="s">
        <v>1889</v>
      </c>
      <c r="F89" s="69" t="s">
        <v>1772</v>
      </c>
      <c r="G89" s="37" t="s">
        <v>368</v>
      </c>
      <c r="H89" s="80">
        <v>2025000</v>
      </c>
      <c r="I89" s="80">
        <v>2025000</v>
      </c>
      <c r="J89" s="80">
        <f t="shared" ref="J89:J147" si="8">H89-I89</f>
        <v>0</v>
      </c>
      <c r="K89" s="80">
        <v>21856.959999999999</v>
      </c>
      <c r="L89" s="90">
        <v>41442</v>
      </c>
      <c r="M89" s="69" t="s">
        <v>531</v>
      </c>
      <c r="N89" s="62" t="s">
        <v>1409</v>
      </c>
      <c r="O89" s="62" t="s">
        <v>1890</v>
      </c>
      <c r="P89" s="89"/>
    </row>
    <row r="90" spans="1:16" ht="140.25">
      <c r="A90" s="55">
        <v>65</v>
      </c>
      <c r="B90" s="62" t="s">
        <v>1568</v>
      </c>
      <c r="C90" s="80" t="s">
        <v>263</v>
      </c>
      <c r="D90" s="80" t="s">
        <v>1881</v>
      </c>
      <c r="E90" s="80" t="s">
        <v>1882</v>
      </c>
      <c r="F90" s="69" t="s">
        <v>1883</v>
      </c>
      <c r="G90" s="37" t="s">
        <v>369</v>
      </c>
      <c r="H90" s="80">
        <v>25960800</v>
      </c>
      <c r="I90" s="80">
        <v>25960800</v>
      </c>
      <c r="J90" s="80">
        <f t="shared" si="8"/>
        <v>0</v>
      </c>
      <c r="K90" s="80">
        <v>271754.86</v>
      </c>
      <c r="L90" s="90">
        <v>41442</v>
      </c>
      <c r="M90" s="69" t="s">
        <v>531</v>
      </c>
      <c r="N90" s="62" t="s">
        <v>1409</v>
      </c>
      <c r="O90" s="62" t="s">
        <v>1884</v>
      </c>
      <c r="P90" s="89"/>
    </row>
    <row r="91" spans="1:16" ht="140.25">
      <c r="A91" s="55">
        <v>66</v>
      </c>
      <c r="B91" s="62" t="s">
        <v>1568</v>
      </c>
      <c r="C91" s="80" t="s">
        <v>263</v>
      </c>
      <c r="D91" s="80" t="s">
        <v>1812</v>
      </c>
      <c r="E91" s="69" t="s">
        <v>1813</v>
      </c>
      <c r="F91" s="69" t="s">
        <v>1772</v>
      </c>
      <c r="G91" s="37" t="s">
        <v>370</v>
      </c>
      <c r="H91" s="80">
        <v>4732057.5999999996</v>
      </c>
      <c r="I91" s="80">
        <v>4732057.5999999996</v>
      </c>
      <c r="J91" s="80">
        <f t="shared" si="8"/>
        <v>0</v>
      </c>
      <c r="K91" s="80">
        <v>50999.57</v>
      </c>
      <c r="L91" s="90">
        <v>41442</v>
      </c>
      <c r="M91" s="69" t="s">
        <v>531</v>
      </c>
      <c r="N91" s="62" t="s">
        <v>1409</v>
      </c>
      <c r="O91" s="62" t="s">
        <v>1814</v>
      </c>
      <c r="P91" s="89"/>
    </row>
    <row r="92" spans="1:16" ht="140.25">
      <c r="A92" s="55">
        <v>67</v>
      </c>
      <c r="B92" s="62" t="s">
        <v>1568</v>
      </c>
      <c r="C92" s="80" t="s">
        <v>263</v>
      </c>
      <c r="D92" s="80" t="s">
        <v>1885</v>
      </c>
      <c r="E92" s="69" t="s">
        <v>1886</v>
      </c>
      <c r="F92" s="69" t="s">
        <v>1772</v>
      </c>
      <c r="G92" s="37" t="s">
        <v>371</v>
      </c>
      <c r="H92" s="80">
        <v>16374000</v>
      </c>
      <c r="I92" s="80">
        <v>16374000</v>
      </c>
      <c r="J92" s="80">
        <f t="shared" si="8"/>
        <v>0</v>
      </c>
      <c r="K92" s="80">
        <v>141341.66</v>
      </c>
      <c r="L92" s="90">
        <v>41442</v>
      </c>
      <c r="M92" s="69" t="s">
        <v>531</v>
      </c>
      <c r="N92" s="62" t="s">
        <v>1409</v>
      </c>
      <c r="O92" s="62" t="s">
        <v>1887</v>
      </c>
      <c r="P92" s="89"/>
    </row>
    <row r="93" spans="1:16" ht="140.25">
      <c r="A93" s="55">
        <v>68</v>
      </c>
      <c r="B93" s="62" t="s">
        <v>1568</v>
      </c>
      <c r="C93" s="80" t="s">
        <v>263</v>
      </c>
      <c r="D93" s="80" t="s">
        <v>1891</v>
      </c>
      <c r="E93" s="69" t="s">
        <v>1892</v>
      </c>
      <c r="F93" s="69" t="s">
        <v>1772</v>
      </c>
      <c r="G93" s="37" t="s">
        <v>372</v>
      </c>
      <c r="H93" s="80">
        <v>14376602.189999999</v>
      </c>
      <c r="I93" s="80">
        <v>13982139.83</v>
      </c>
      <c r="J93" s="80">
        <f t="shared" si="8"/>
        <v>394462.3599999994</v>
      </c>
      <c r="K93" s="80">
        <v>150813.01</v>
      </c>
      <c r="L93" s="90">
        <v>41442</v>
      </c>
      <c r="M93" s="69" t="s">
        <v>577</v>
      </c>
      <c r="N93" s="62" t="s">
        <v>1409</v>
      </c>
      <c r="O93" s="62" t="s">
        <v>1893</v>
      </c>
      <c r="P93" s="89"/>
    </row>
    <row r="94" spans="1:16" ht="140.25">
      <c r="A94" s="55">
        <v>69</v>
      </c>
      <c r="B94" s="62" t="s">
        <v>1568</v>
      </c>
      <c r="C94" s="80" t="s">
        <v>263</v>
      </c>
      <c r="D94" s="80" t="s">
        <v>1909</v>
      </c>
      <c r="E94" s="69" t="s">
        <v>1910</v>
      </c>
      <c r="F94" s="69" t="s">
        <v>1772</v>
      </c>
      <c r="G94" s="37" t="s">
        <v>373</v>
      </c>
      <c r="H94" s="80">
        <v>2701000</v>
      </c>
      <c r="I94" s="80">
        <v>2701000</v>
      </c>
      <c r="J94" s="80">
        <f t="shared" si="8"/>
        <v>0</v>
      </c>
      <c r="K94" s="80">
        <v>25499.78</v>
      </c>
      <c r="L94" s="90">
        <v>41442</v>
      </c>
      <c r="M94" s="69" t="s">
        <v>531</v>
      </c>
      <c r="N94" s="62" t="s">
        <v>1409</v>
      </c>
      <c r="O94" s="62" t="s">
        <v>1911</v>
      </c>
      <c r="P94" s="89"/>
    </row>
    <row r="95" spans="1:16" ht="140.25">
      <c r="A95" s="55">
        <v>70</v>
      </c>
      <c r="B95" s="62" t="s">
        <v>1568</v>
      </c>
      <c r="C95" s="80" t="s">
        <v>263</v>
      </c>
      <c r="D95" s="80" t="s">
        <v>1897</v>
      </c>
      <c r="E95" s="69" t="s">
        <v>1898</v>
      </c>
      <c r="F95" s="69" t="s">
        <v>1772</v>
      </c>
      <c r="G95" s="37" t="s">
        <v>374</v>
      </c>
      <c r="H95" s="80">
        <v>13552500</v>
      </c>
      <c r="I95" s="80">
        <v>13552500</v>
      </c>
      <c r="J95" s="80">
        <f t="shared" si="8"/>
        <v>0</v>
      </c>
      <c r="K95" s="80">
        <v>142070.23000000001</v>
      </c>
      <c r="L95" s="90">
        <v>41442</v>
      </c>
      <c r="M95" s="69" t="s">
        <v>531</v>
      </c>
      <c r="N95" s="62" t="s">
        <v>1409</v>
      </c>
      <c r="O95" s="62" t="s">
        <v>1899</v>
      </c>
      <c r="P95" s="89"/>
    </row>
    <row r="96" spans="1:16" ht="140.25">
      <c r="A96" s="55">
        <v>71</v>
      </c>
      <c r="B96" s="62" t="s">
        <v>1568</v>
      </c>
      <c r="C96" s="80" t="s">
        <v>263</v>
      </c>
      <c r="D96" s="80" t="s">
        <v>1809</v>
      </c>
      <c r="E96" s="69" t="s">
        <v>1810</v>
      </c>
      <c r="F96" s="69" t="s">
        <v>1772</v>
      </c>
      <c r="G96" s="37" t="s">
        <v>375</v>
      </c>
      <c r="H96" s="80">
        <v>6450000</v>
      </c>
      <c r="I96" s="80">
        <v>6450000</v>
      </c>
      <c r="J96" s="80">
        <f t="shared" si="8"/>
        <v>0</v>
      </c>
      <c r="K96" s="80">
        <v>109284.79</v>
      </c>
      <c r="L96" s="90">
        <v>41442</v>
      </c>
      <c r="M96" s="69" t="s">
        <v>531</v>
      </c>
      <c r="N96" s="62" t="s">
        <v>1409</v>
      </c>
      <c r="O96" s="62" t="s">
        <v>1811</v>
      </c>
      <c r="P96" s="89"/>
    </row>
    <row r="97" spans="1:16" ht="140.25">
      <c r="A97" s="55">
        <v>72</v>
      </c>
      <c r="B97" s="62" t="s">
        <v>1582</v>
      </c>
      <c r="C97" s="80" t="s">
        <v>263</v>
      </c>
      <c r="D97" s="80" t="s">
        <v>1838</v>
      </c>
      <c r="E97" s="80" t="s">
        <v>1839</v>
      </c>
      <c r="F97" s="69" t="s">
        <v>1840</v>
      </c>
      <c r="G97" s="37" t="s">
        <v>1841</v>
      </c>
      <c r="H97" s="80">
        <v>1</v>
      </c>
      <c r="I97" s="80">
        <v>1</v>
      </c>
      <c r="J97" s="80">
        <f t="shared" si="8"/>
        <v>0</v>
      </c>
      <c r="K97" s="80">
        <v>2129200.66</v>
      </c>
      <c r="L97" s="90">
        <v>41442</v>
      </c>
      <c r="M97" s="69" t="s">
        <v>531</v>
      </c>
      <c r="N97" s="62" t="s">
        <v>1409</v>
      </c>
      <c r="O97" s="62" t="s">
        <v>1842</v>
      </c>
      <c r="P97" s="89"/>
    </row>
    <row r="98" spans="1:16" ht="140.25">
      <c r="A98" s="55">
        <v>73</v>
      </c>
      <c r="B98" s="62" t="s">
        <v>1568</v>
      </c>
      <c r="C98" s="80" t="s">
        <v>263</v>
      </c>
      <c r="D98" s="80" t="s">
        <v>1900</v>
      </c>
      <c r="E98" s="69" t="s">
        <v>1901</v>
      </c>
      <c r="F98" s="69" t="s">
        <v>1903</v>
      </c>
      <c r="G98" s="37" t="s">
        <v>1902</v>
      </c>
      <c r="H98" s="80">
        <v>396900.36</v>
      </c>
      <c r="I98" s="80">
        <v>0</v>
      </c>
      <c r="J98" s="80">
        <f t="shared" si="8"/>
        <v>396900.36</v>
      </c>
      <c r="K98" s="80">
        <v>407996.56</v>
      </c>
      <c r="L98" s="90">
        <v>41631</v>
      </c>
      <c r="M98" s="69" t="s">
        <v>576</v>
      </c>
      <c r="N98" s="62" t="s">
        <v>1409</v>
      </c>
      <c r="O98" s="62" t="s">
        <v>1904</v>
      </c>
      <c r="P98" s="89"/>
    </row>
    <row r="99" spans="1:16" ht="140.25">
      <c r="A99" s="55">
        <v>74</v>
      </c>
      <c r="B99" s="62" t="s">
        <v>1582</v>
      </c>
      <c r="C99" s="80" t="s">
        <v>263</v>
      </c>
      <c r="D99" s="80" t="s">
        <v>1907</v>
      </c>
      <c r="E99" s="69" t="s">
        <v>1905</v>
      </c>
      <c r="F99" s="69" t="s">
        <v>1772</v>
      </c>
      <c r="G99" s="37" t="s">
        <v>1906</v>
      </c>
      <c r="H99" s="80">
        <v>7058.6</v>
      </c>
      <c r="I99" s="80">
        <v>7057.6</v>
      </c>
      <c r="J99" s="80">
        <f t="shared" si="8"/>
        <v>1</v>
      </c>
      <c r="K99" s="80">
        <v>30599.75</v>
      </c>
      <c r="L99" s="90">
        <v>41890</v>
      </c>
      <c r="M99" s="69" t="s">
        <v>547</v>
      </c>
      <c r="N99" s="62" t="s">
        <v>1409</v>
      </c>
      <c r="O99" s="62" t="s">
        <v>1908</v>
      </c>
      <c r="P99" s="89"/>
    </row>
    <row r="100" spans="1:16" ht="140.25">
      <c r="A100" s="55">
        <v>75</v>
      </c>
      <c r="B100" s="62" t="s">
        <v>1582</v>
      </c>
      <c r="C100" s="80" t="s">
        <v>439</v>
      </c>
      <c r="D100" s="80" t="s">
        <v>1917</v>
      </c>
      <c r="E100" s="69" t="s">
        <v>1916</v>
      </c>
      <c r="F100" s="69" t="s">
        <v>1918</v>
      </c>
      <c r="G100" s="37" t="s">
        <v>1919</v>
      </c>
      <c r="H100" s="80">
        <v>1542644</v>
      </c>
      <c r="I100" s="80">
        <v>0</v>
      </c>
      <c r="J100" s="80">
        <f t="shared" si="8"/>
        <v>1542644</v>
      </c>
      <c r="K100" s="80">
        <v>538409.74</v>
      </c>
      <c r="L100" s="90">
        <v>42368</v>
      </c>
      <c r="M100" s="69" t="s">
        <v>580</v>
      </c>
      <c r="N100" s="62" t="s">
        <v>1409</v>
      </c>
      <c r="O100" s="62" t="s">
        <v>1920</v>
      </c>
      <c r="P100" s="89"/>
    </row>
    <row r="101" spans="1:16" ht="102">
      <c r="A101" s="55">
        <v>76</v>
      </c>
      <c r="B101" s="70"/>
      <c r="C101" s="80" t="s">
        <v>439</v>
      </c>
      <c r="D101" s="80" t="s">
        <v>2002</v>
      </c>
      <c r="E101" s="69" t="s">
        <v>1926</v>
      </c>
      <c r="F101" s="69"/>
      <c r="G101" s="37" t="s">
        <v>440</v>
      </c>
      <c r="H101" s="80">
        <v>1497149</v>
      </c>
      <c r="I101" s="80">
        <v>0</v>
      </c>
      <c r="J101" s="80">
        <f t="shared" si="8"/>
        <v>1497149</v>
      </c>
      <c r="K101" s="80"/>
      <c r="L101" s="90">
        <v>42368</v>
      </c>
      <c r="M101" s="69" t="s">
        <v>580</v>
      </c>
      <c r="N101" s="62" t="s">
        <v>466</v>
      </c>
      <c r="O101" s="62"/>
      <c r="P101" s="89"/>
    </row>
    <row r="102" spans="1:16" ht="102">
      <c r="A102" s="55">
        <v>77</v>
      </c>
      <c r="B102" s="70"/>
      <c r="C102" s="80" t="s">
        <v>439</v>
      </c>
      <c r="D102" s="80" t="s">
        <v>2003</v>
      </c>
      <c r="E102" s="69" t="s">
        <v>1926</v>
      </c>
      <c r="F102" s="69"/>
      <c r="G102" s="37" t="s">
        <v>441</v>
      </c>
      <c r="H102" s="80">
        <v>1688253</v>
      </c>
      <c r="I102" s="80">
        <v>0</v>
      </c>
      <c r="J102" s="80">
        <f t="shared" si="8"/>
        <v>1688253</v>
      </c>
      <c r="K102" s="80"/>
      <c r="L102" s="90">
        <v>42368</v>
      </c>
      <c r="M102" s="69" t="s">
        <v>580</v>
      </c>
      <c r="N102" s="62" t="s">
        <v>466</v>
      </c>
      <c r="O102" s="62"/>
      <c r="P102" s="89"/>
    </row>
    <row r="103" spans="1:16" ht="102">
      <c r="A103" s="55">
        <v>78</v>
      </c>
      <c r="B103" s="70"/>
      <c r="C103" s="80" t="s">
        <v>439</v>
      </c>
      <c r="D103" s="80" t="s">
        <v>2004</v>
      </c>
      <c r="E103" s="69" t="s">
        <v>1926</v>
      </c>
      <c r="F103" s="69"/>
      <c r="G103" s="37" t="s">
        <v>442</v>
      </c>
      <c r="H103" s="80">
        <v>1443385</v>
      </c>
      <c r="I103" s="80">
        <v>0</v>
      </c>
      <c r="J103" s="80">
        <f t="shared" si="8"/>
        <v>1443385</v>
      </c>
      <c r="K103" s="80"/>
      <c r="L103" s="90">
        <v>42368</v>
      </c>
      <c r="M103" s="69" t="s">
        <v>580</v>
      </c>
      <c r="N103" s="62" t="s">
        <v>466</v>
      </c>
      <c r="O103" s="62"/>
      <c r="P103" s="89"/>
    </row>
    <row r="104" spans="1:16" ht="89.25">
      <c r="A104" s="55">
        <v>79</v>
      </c>
      <c r="B104" s="70"/>
      <c r="C104" s="80" t="s">
        <v>439</v>
      </c>
      <c r="D104" s="80" t="s">
        <v>2005</v>
      </c>
      <c r="E104" s="69" t="s">
        <v>1926</v>
      </c>
      <c r="F104" s="69"/>
      <c r="G104" s="37" t="s">
        <v>443</v>
      </c>
      <c r="H104" s="80">
        <v>242366.98</v>
      </c>
      <c r="I104" s="80">
        <v>0</v>
      </c>
      <c r="J104" s="80">
        <f t="shared" si="8"/>
        <v>242366.98</v>
      </c>
      <c r="K104" s="80"/>
      <c r="L104" s="90">
        <v>42368</v>
      </c>
      <c r="M104" s="69" t="s">
        <v>580</v>
      </c>
      <c r="N104" s="62" t="s">
        <v>466</v>
      </c>
      <c r="O104" s="62"/>
      <c r="P104" s="89"/>
    </row>
    <row r="105" spans="1:16" ht="102">
      <c r="A105" s="55">
        <v>80</v>
      </c>
      <c r="B105" s="70"/>
      <c r="C105" s="80" t="s">
        <v>439</v>
      </c>
      <c r="D105" s="80" t="s">
        <v>2006</v>
      </c>
      <c r="E105" s="69" t="s">
        <v>1926</v>
      </c>
      <c r="F105" s="69"/>
      <c r="G105" s="37" t="s">
        <v>444</v>
      </c>
      <c r="H105" s="80">
        <v>1317218</v>
      </c>
      <c r="I105" s="80">
        <v>0</v>
      </c>
      <c r="J105" s="80">
        <f t="shared" si="8"/>
        <v>1317218</v>
      </c>
      <c r="K105" s="80"/>
      <c r="L105" s="90">
        <v>42368</v>
      </c>
      <c r="M105" s="69" t="s">
        <v>580</v>
      </c>
      <c r="N105" s="62" t="s">
        <v>466</v>
      </c>
      <c r="O105" s="62"/>
      <c r="P105" s="89"/>
    </row>
    <row r="106" spans="1:16" ht="102">
      <c r="A106" s="55">
        <v>81</v>
      </c>
      <c r="B106" s="70"/>
      <c r="C106" s="80" t="s">
        <v>439</v>
      </c>
      <c r="D106" s="80" t="s">
        <v>2007</v>
      </c>
      <c r="E106" s="69" t="s">
        <v>1926</v>
      </c>
      <c r="F106" s="69"/>
      <c r="G106" s="37" t="s">
        <v>445</v>
      </c>
      <c r="H106" s="80">
        <v>1277862</v>
      </c>
      <c r="I106" s="80">
        <v>0</v>
      </c>
      <c r="J106" s="80">
        <f t="shared" si="8"/>
        <v>1277862</v>
      </c>
      <c r="K106" s="80"/>
      <c r="L106" s="90">
        <v>42368</v>
      </c>
      <c r="M106" s="69" t="s">
        <v>580</v>
      </c>
      <c r="N106" s="62" t="s">
        <v>466</v>
      </c>
      <c r="O106" s="62"/>
      <c r="P106" s="89"/>
    </row>
    <row r="107" spans="1:16" ht="102">
      <c r="A107" s="55">
        <v>82</v>
      </c>
      <c r="B107" s="70"/>
      <c r="C107" s="80" t="s">
        <v>439</v>
      </c>
      <c r="D107" s="80" t="s">
        <v>2008</v>
      </c>
      <c r="E107" s="69" t="s">
        <v>1926</v>
      </c>
      <c r="F107" s="69"/>
      <c r="G107" s="37" t="s">
        <v>446</v>
      </c>
      <c r="H107" s="80">
        <v>938748</v>
      </c>
      <c r="I107" s="80">
        <v>0</v>
      </c>
      <c r="J107" s="80">
        <f t="shared" si="8"/>
        <v>938748</v>
      </c>
      <c r="K107" s="80"/>
      <c r="L107" s="90">
        <v>42368</v>
      </c>
      <c r="M107" s="69" t="s">
        <v>580</v>
      </c>
      <c r="N107" s="62" t="s">
        <v>466</v>
      </c>
      <c r="O107" s="62"/>
      <c r="P107" s="89"/>
    </row>
    <row r="108" spans="1:16" ht="140.25">
      <c r="A108" s="55">
        <v>83</v>
      </c>
      <c r="B108" s="62" t="s">
        <v>1582</v>
      </c>
      <c r="C108" s="80" t="s">
        <v>439</v>
      </c>
      <c r="D108" s="80" t="s">
        <v>1921</v>
      </c>
      <c r="E108" s="80" t="s">
        <v>1923</v>
      </c>
      <c r="F108" s="69" t="s">
        <v>1924</v>
      </c>
      <c r="G108" s="37" t="s">
        <v>1922</v>
      </c>
      <c r="H108" s="80">
        <v>3215110</v>
      </c>
      <c r="I108" s="80">
        <v>0</v>
      </c>
      <c r="J108" s="80">
        <f t="shared" si="8"/>
        <v>3215110</v>
      </c>
      <c r="K108" s="80">
        <v>635308.92000000004</v>
      </c>
      <c r="L108" s="90">
        <v>42368</v>
      </c>
      <c r="M108" s="69" t="s">
        <v>580</v>
      </c>
      <c r="N108" s="62" t="s">
        <v>1409</v>
      </c>
      <c r="O108" s="62" t="s">
        <v>1925</v>
      </c>
      <c r="P108" s="89"/>
    </row>
    <row r="109" spans="1:16" ht="140.25">
      <c r="A109" s="55">
        <v>84</v>
      </c>
      <c r="B109" s="62" t="s">
        <v>1582</v>
      </c>
      <c r="C109" s="80" t="s">
        <v>439</v>
      </c>
      <c r="D109" s="80" t="s">
        <v>1823</v>
      </c>
      <c r="E109" s="80" t="s">
        <v>1825</v>
      </c>
      <c r="F109" s="69" t="s">
        <v>1826</v>
      </c>
      <c r="G109" s="37" t="s">
        <v>1824</v>
      </c>
      <c r="H109" s="80">
        <v>3355839</v>
      </c>
      <c r="I109" s="80">
        <v>0</v>
      </c>
      <c r="J109" s="80">
        <f t="shared" si="8"/>
        <v>3355839</v>
      </c>
      <c r="K109" s="80">
        <v>1208003.1599999999</v>
      </c>
      <c r="L109" s="90">
        <v>42368</v>
      </c>
      <c r="M109" s="69" t="s">
        <v>580</v>
      </c>
      <c r="N109" s="62" t="s">
        <v>1409</v>
      </c>
      <c r="O109" s="62" t="s">
        <v>1827</v>
      </c>
      <c r="P109" s="89"/>
    </row>
    <row r="110" spans="1:16" ht="140.25">
      <c r="A110" s="55">
        <v>85</v>
      </c>
      <c r="B110" s="62" t="s">
        <v>1582</v>
      </c>
      <c r="C110" s="80" t="s">
        <v>439</v>
      </c>
      <c r="D110" s="80" t="s">
        <v>1828</v>
      </c>
      <c r="E110" s="80" t="s">
        <v>1829</v>
      </c>
      <c r="F110" s="69" t="s">
        <v>1830</v>
      </c>
      <c r="G110" s="37" t="s">
        <v>1831</v>
      </c>
      <c r="H110" s="80">
        <v>1897491.51</v>
      </c>
      <c r="I110" s="80">
        <v>0</v>
      </c>
      <c r="J110" s="80">
        <f t="shared" si="8"/>
        <v>1897491.51</v>
      </c>
      <c r="K110" s="80">
        <v>82946.53</v>
      </c>
      <c r="L110" s="90">
        <v>42368</v>
      </c>
      <c r="M110" s="69" t="s">
        <v>580</v>
      </c>
      <c r="N110" s="62" t="s">
        <v>1409</v>
      </c>
      <c r="O110" s="62" t="s">
        <v>1832</v>
      </c>
      <c r="P110" s="89"/>
    </row>
    <row r="111" spans="1:16" ht="140.25">
      <c r="A111" s="55">
        <v>86</v>
      </c>
      <c r="B111" s="62" t="s">
        <v>1582</v>
      </c>
      <c r="C111" s="80" t="s">
        <v>439</v>
      </c>
      <c r="D111" s="80" t="s">
        <v>1819</v>
      </c>
      <c r="E111" s="80" t="s">
        <v>1820</v>
      </c>
      <c r="F111" s="69" t="s">
        <v>1821</v>
      </c>
      <c r="G111" s="37" t="s">
        <v>447</v>
      </c>
      <c r="H111" s="80">
        <v>2095401</v>
      </c>
      <c r="I111" s="80">
        <v>0</v>
      </c>
      <c r="J111" s="80">
        <f t="shared" si="8"/>
        <v>2095401</v>
      </c>
      <c r="K111" s="80">
        <v>657539.80000000005</v>
      </c>
      <c r="L111" s="90">
        <v>42368</v>
      </c>
      <c r="M111" s="69" t="s">
        <v>580</v>
      </c>
      <c r="N111" s="62" t="s">
        <v>1409</v>
      </c>
      <c r="O111" s="62" t="s">
        <v>1822</v>
      </c>
      <c r="P111" s="89"/>
    </row>
    <row r="112" spans="1:16" ht="140.25">
      <c r="A112" s="55">
        <v>87</v>
      </c>
      <c r="B112" s="62" t="s">
        <v>1582</v>
      </c>
      <c r="C112" s="80" t="s">
        <v>439</v>
      </c>
      <c r="D112" s="80" t="s">
        <v>1815</v>
      </c>
      <c r="E112" s="80" t="s">
        <v>1816</v>
      </c>
      <c r="F112" s="69" t="s">
        <v>1817</v>
      </c>
      <c r="G112" s="37" t="s">
        <v>448</v>
      </c>
      <c r="H112" s="80">
        <v>353585</v>
      </c>
      <c r="I112" s="80">
        <v>0</v>
      </c>
      <c r="J112" s="80">
        <f t="shared" si="8"/>
        <v>353585</v>
      </c>
      <c r="K112" s="80">
        <v>79930.3</v>
      </c>
      <c r="L112" s="90">
        <v>42368</v>
      </c>
      <c r="M112" s="69" t="s">
        <v>580</v>
      </c>
      <c r="N112" s="62" t="s">
        <v>1409</v>
      </c>
      <c r="O112" s="62" t="s">
        <v>1818</v>
      </c>
      <c r="P112" s="89"/>
    </row>
    <row r="113" spans="1:16" ht="140.25">
      <c r="A113" s="55">
        <v>88</v>
      </c>
      <c r="B113" s="62" t="s">
        <v>1582</v>
      </c>
      <c r="C113" s="80" t="s">
        <v>439</v>
      </c>
      <c r="D113" s="80" t="s">
        <v>1833</v>
      </c>
      <c r="E113" s="80" t="s">
        <v>1834</v>
      </c>
      <c r="F113" s="69" t="s">
        <v>1835</v>
      </c>
      <c r="G113" s="37" t="s">
        <v>1836</v>
      </c>
      <c r="H113" s="80">
        <v>4091260</v>
      </c>
      <c r="I113" s="80">
        <v>0</v>
      </c>
      <c r="J113" s="80">
        <f t="shared" si="8"/>
        <v>4091260</v>
      </c>
      <c r="K113" s="80">
        <v>5316157.04</v>
      </c>
      <c r="L113" s="90">
        <v>42368</v>
      </c>
      <c r="M113" s="69" t="s">
        <v>580</v>
      </c>
      <c r="N113" s="62" t="s">
        <v>1409</v>
      </c>
      <c r="O113" s="62" t="s">
        <v>1837</v>
      </c>
      <c r="P113" s="89"/>
    </row>
    <row r="114" spans="1:16" ht="153">
      <c r="A114" s="55">
        <v>89</v>
      </c>
      <c r="B114" s="62" t="s">
        <v>1568</v>
      </c>
      <c r="C114" s="80" t="s">
        <v>263</v>
      </c>
      <c r="D114" s="80" t="s">
        <v>1868</v>
      </c>
      <c r="E114" s="69" t="s">
        <v>1869</v>
      </c>
      <c r="F114" s="69" t="s">
        <v>1772</v>
      </c>
      <c r="G114" s="37" t="s">
        <v>376</v>
      </c>
      <c r="H114" s="80">
        <v>578616</v>
      </c>
      <c r="I114" s="80">
        <v>578616</v>
      </c>
      <c r="J114" s="80">
        <f t="shared" si="8"/>
        <v>0</v>
      </c>
      <c r="K114" s="80">
        <v>17485.57</v>
      </c>
      <c r="L114" s="90">
        <v>41442</v>
      </c>
      <c r="M114" s="69" t="s">
        <v>544</v>
      </c>
      <c r="N114" s="62" t="s">
        <v>1495</v>
      </c>
      <c r="O114" s="62" t="s">
        <v>1870</v>
      </c>
      <c r="P114" s="89"/>
    </row>
    <row r="115" spans="1:16" ht="140.25">
      <c r="A115" s="55">
        <v>90</v>
      </c>
      <c r="B115" s="62" t="s">
        <v>1568</v>
      </c>
      <c r="C115" s="80" t="s">
        <v>263</v>
      </c>
      <c r="D115" s="80" t="s">
        <v>1871</v>
      </c>
      <c r="E115" s="69" t="s">
        <v>1872</v>
      </c>
      <c r="F115" s="69" t="s">
        <v>1772</v>
      </c>
      <c r="G115" s="37" t="s">
        <v>377</v>
      </c>
      <c r="H115" s="80">
        <v>7859534</v>
      </c>
      <c r="I115" s="80">
        <v>7859534</v>
      </c>
      <c r="J115" s="80">
        <f t="shared" si="8"/>
        <v>0</v>
      </c>
      <c r="K115" s="80">
        <v>237512.28</v>
      </c>
      <c r="L115" s="90">
        <v>41442</v>
      </c>
      <c r="M115" s="69" t="s">
        <v>544</v>
      </c>
      <c r="N115" s="62" t="s">
        <v>1409</v>
      </c>
      <c r="O115" s="62" t="s">
        <v>1873</v>
      </c>
      <c r="P115" s="89"/>
    </row>
    <row r="116" spans="1:16" ht="140.25">
      <c r="A116" s="55">
        <v>91</v>
      </c>
      <c r="B116" s="62" t="s">
        <v>1568</v>
      </c>
      <c r="C116" s="80" t="s">
        <v>263</v>
      </c>
      <c r="D116" s="80" t="s">
        <v>1862</v>
      </c>
      <c r="E116" s="69" t="s">
        <v>1863</v>
      </c>
      <c r="F116" s="69" t="s">
        <v>1772</v>
      </c>
      <c r="G116" s="37" t="s">
        <v>378</v>
      </c>
      <c r="H116" s="80">
        <v>1850000</v>
      </c>
      <c r="I116" s="80">
        <v>1850000</v>
      </c>
      <c r="J116" s="80">
        <f t="shared" si="8"/>
        <v>0</v>
      </c>
      <c r="K116" s="80">
        <v>36428.269999999997</v>
      </c>
      <c r="L116" s="90">
        <v>41442</v>
      </c>
      <c r="M116" s="69" t="s">
        <v>531</v>
      </c>
      <c r="N116" s="62" t="s">
        <v>1409</v>
      </c>
      <c r="O116" s="62" t="s">
        <v>1864</v>
      </c>
      <c r="P116" s="89"/>
    </row>
    <row r="117" spans="1:16" ht="140.25">
      <c r="A117" s="55">
        <v>92</v>
      </c>
      <c r="B117" s="62" t="s">
        <v>1568</v>
      </c>
      <c r="C117" s="80" t="s">
        <v>263</v>
      </c>
      <c r="D117" s="80" t="s">
        <v>1788</v>
      </c>
      <c r="E117" s="80" t="s">
        <v>1789</v>
      </c>
      <c r="F117" s="69" t="s">
        <v>1790</v>
      </c>
      <c r="G117" s="37" t="s">
        <v>379</v>
      </c>
      <c r="H117" s="80">
        <v>17456000</v>
      </c>
      <c r="I117" s="80">
        <v>17456000</v>
      </c>
      <c r="J117" s="80">
        <f t="shared" si="8"/>
        <v>0</v>
      </c>
      <c r="K117" s="80">
        <v>236783.71</v>
      </c>
      <c r="L117" s="90">
        <v>41442</v>
      </c>
      <c r="M117" s="69" t="s">
        <v>531</v>
      </c>
      <c r="N117" s="62" t="s">
        <v>1409</v>
      </c>
      <c r="O117" s="62" t="s">
        <v>1791</v>
      </c>
      <c r="P117" s="89"/>
    </row>
    <row r="118" spans="1:16" ht="140.25">
      <c r="A118" s="55">
        <v>93</v>
      </c>
      <c r="B118" s="62" t="s">
        <v>1568</v>
      </c>
      <c r="C118" s="80" t="s">
        <v>263</v>
      </c>
      <c r="D118" s="80" t="s">
        <v>1795</v>
      </c>
      <c r="E118" s="69" t="s">
        <v>1796</v>
      </c>
      <c r="F118" s="69" t="s">
        <v>1772</v>
      </c>
      <c r="G118" s="37" t="s">
        <v>380</v>
      </c>
      <c r="H118" s="80">
        <v>5350000</v>
      </c>
      <c r="I118" s="80">
        <v>5350000</v>
      </c>
      <c r="J118" s="80">
        <f t="shared" si="8"/>
        <v>0</v>
      </c>
      <c r="K118" s="80">
        <v>72856.52</v>
      </c>
      <c r="L118" s="90">
        <v>41442</v>
      </c>
      <c r="M118" s="69" t="s">
        <v>531</v>
      </c>
      <c r="N118" s="62" t="s">
        <v>1409</v>
      </c>
      <c r="O118" s="62" t="s">
        <v>1797</v>
      </c>
      <c r="P118" s="89"/>
    </row>
    <row r="119" spans="1:16" ht="140.25">
      <c r="A119" s="55">
        <v>94</v>
      </c>
      <c r="B119" s="62" t="s">
        <v>1568</v>
      </c>
      <c r="C119" s="80" t="s">
        <v>263</v>
      </c>
      <c r="D119" s="80" t="s">
        <v>1843</v>
      </c>
      <c r="E119" s="69" t="s">
        <v>1844</v>
      </c>
      <c r="F119" s="69" t="s">
        <v>1772</v>
      </c>
      <c r="G119" s="37" t="s">
        <v>381</v>
      </c>
      <c r="H119" s="80">
        <v>8613500</v>
      </c>
      <c r="I119" s="80">
        <v>8613500</v>
      </c>
      <c r="J119" s="80">
        <f t="shared" si="8"/>
        <v>0</v>
      </c>
      <c r="K119" s="80">
        <v>117299.02</v>
      </c>
      <c r="L119" s="90">
        <v>41442</v>
      </c>
      <c r="M119" s="69" t="s">
        <v>531</v>
      </c>
      <c r="N119" s="62" t="s">
        <v>1409</v>
      </c>
      <c r="O119" s="62" t="s">
        <v>1845</v>
      </c>
      <c r="P119" s="89"/>
    </row>
    <row r="120" spans="1:16" ht="140.25">
      <c r="A120" s="55">
        <v>95</v>
      </c>
      <c r="B120" s="62" t="s">
        <v>1568</v>
      </c>
      <c r="C120" s="80" t="s">
        <v>263</v>
      </c>
      <c r="D120" s="80" t="s">
        <v>1626</v>
      </c>
      <c r="E120" s="69" t="s">
        <v>1792</v>
      </c>
      <c r="F120" s="69" t="s">
        <v>1793</v>
      </c>
      <c r="G120" s="37" t="s">
        <v>382</v>
      </c>
      <c r="H120" s="80">
        <v>6152000</v>
      </c>
      <c r="I120" s="80">
        <v>6152000</v>
      </c>
      <c r="J120" s="80">
        <f t="shared" si="8"/>
        <v>0</v>
      </c>
      <c r="K120" s="80">
        <v>83785.009999999995</v>
      </c>
      <c r="L120" s="90">
        <v>41442</v>
      </c>
      <c r="M120" s="69" t="s">
        <v>531</v>
      </c>
      <c r="N120" s="62" t="s">
        <v>1409</v>
      </c>
      <c r="O120" s="62" t="s">
        <v>1794</v>
      </c>
      <c r="P120" s="89"/>
    </row>
    <row r="121" spans="1:16" ht="140.25">
      <c r="A121" s="55">
        <v>96</v>
      </c>
      <c r="B121" s="62" t="s">
        <v>1568</v>
      </c>
      <c r="C121" s="80" t="s">
        <v>263</v>
      </c>
      <c r="D121" s="80" t="s">
        <v>1774</v>
      </c>
      <c r="E121" s="69" t="s">
        <v>1775</v>
      </c>
      <c r="F121" s="69" t="s">
        <v>1772</v>
      </c>
      <c r="G121" s="37" t="s">
        <v>383</v>
      </c>
      <c r="H121" s="80">
        <v>2140000</v>
      </c>
      <c r="I121" s="80">
        <v>2140000</v>
      </c>
      <c r="J121" s="80">
        <f t="shared" si="8"/>
        <v>0</v>
      </c>
      <c r="K121" s="80">
        <v>30599.75</v>
      </c>
      <c r="L121" s="90">
        <v>41442</v>
      </c>
      <c r="M121" s="69" t="s">
        <v>531</v>
      </c>
      <c r="N121" s="62" t="s">
        <v>1409</v>
      </c>
      <c r="O121" s="62" t="s">
        <v>1776</v>
      </c>
      <c r="P121" s="89"/>
    </row>
    <row r="122" spans="1:16" ht="140.25">
      <c r="A122" s="55">
        <v>97</v>
      </c>
      <c r="B122" s="62" t="s">
        <v>1568</v>
      </c>
      <c r="C122" s="80" t="s">
        <v>263</v>
      </c>
      <c r="D122" s="80" t="s">
        <v>1770</v>
      </c>
      <c r="E122" s="69" t="s">
        <v>1771</v>
      </c>
      <c r="F122" s="69" t="s">
        <v>1772</v>
      </c>
      <c r="G122" s="37" t="s">
        <v>384</v>
      </c>
      <c r="H122" s="80">
        <v>14198000</v>
      </c>
      <c r="I122" s="80">
        <v>14198000</v>
      </c>
      <c r="J122" s="80">
        <f t="shared" si="8"/>
        <v>0</v>
      </c>
      <c r="K122" s="80">
        <v>193069.8</v>
      </c>
      <c r="L122" s="90">
        <v>41442</v>
      </c>
      <c r="M122" s="69" t="s">
        <v>531</v>
      </c>
      <c r="N122" s="62" t="s">
        <v>1409</v>
      </c>
      <c r="O122" s="62" t="s">
        <v>1773</v>
      </c>
      <c r="P122" s="89"/>
    </row>
    <row r="123" spans="1:16" ht="140.25">
      <c r="A123" s="55">
        <v>98</v>
      </c>
      <c r="B123" s="62" t="s">
        <v>1568</v>
      </c>
      <c r="C123" s="80" t="s">
        <v>263</v>
      </c>
      <c r="D123" s="80" t="s">
        <v>1850</v>
      </c>
      <c r="E123" s="69" t="s">
        <v>1851</v>
      </c>
      <c r="F123" s="69" t="s">
        <v>1772</v>
      </c>
      <c r="G123" s="37" t="s">
        <v>385</v>
      </c>
      <c r="H123" s="80">
        <v>14445000</v>
      </c>
      <c r="I123" s="80">
        <v>14445000</v>
      </c>
      <c r="J123" s="80">
        <f t="shared" si="8"/>
        <v>0</v>
      </c>
      <c r="K123" s="80">
        <v>196712.63</v>
      </c>
      <c r="L123" s="90">
        <v>41442</v>
      </c>
      <c r="M123" s="69" t="s">
        <v>531</v>
      </c>
      <c r="N123" s="62" t="s">
        <v>1409</v>
      </c>
      <c r="O123" s="62" t="s">
        <v>1852</v>
      </c>
      <c r="P123" s="89"/>
    </row>
    <row r="124" spans="1:16" ht="140.25">
      <c r="A124" s="55">
        <v>99</v>
      </c>
      <c r="B124" s="62" t="s">
        <v>1568</v>
      </c>
      <c r="C124" s="80" t="s">
        <v>263</v>
      </c>
      <c r="D124" s="80" t="s">
        <v>1846</v>
      </c>
      <c r="E124" s="69" t="s">
        <v>1847</v>
      </c>
      <c r="F124" s="69" t="s">
        <v>1772</v>
      </c>
      <c r="G124" s="37" t="s">
        <v>386</v>
      </c>
      <c r="H124" s="80">
        <v>7597000</v>
      </c>
      <c r="I124" s="80">
        <v>7597000</v>
      </c>
      <c r="J124" s="80">
        <f t="shared" si="8"/>
        <v>0</v>
      </c>
      <c r="K124" s="80" t="s">
        <v>1848</v>
      </c>
      <c r="L124" s="90">
        <v>41442</v>
      </c>
      <c r="M124" s="69" t="s">
        <v>531</v>
      </c>
      <c r="N124" s="62" t="s">
        <v>1409</v>
      </c>
      <c r="O124" s="62" t="s">
        <v>1849</v>
      </c>
      <c r="P124" s="89"/>
    </row>
    <row r="125" spans="1:16" ht="140.25">
      <c r="A125" s="55">
        <v>100</v>
      </c>
      <c r="B125" s="62" t="s">
        <v>1582</v>
      </c>
      <c r="C125" s="80" t="s">
        <v>263</v>
      </c>
      <c r="D125" s="80" t="s">
        <v>1583</v>
      </c>
      <c r="E125" s="80" t="s">
        <v>1584</v>
      </c>
      <c r="F125" s="103"/>
      <c r="G125" s="37" t="s">
        <v>387</v>
      </c>
      <c r="H125" s="80">
        <v>16073000</v>
      </c>
      <c r="I125" s="80">
        <v>16073000</v>
      </c>
      <c r="J125" s="80">
        <f t="shared" si="8"/>
        <v>0</v>
      </c>
      <c r="K125" s="80">
        <v>411781.02</v>
      </c>
      <c r="L125" s="90">
        <v>41442</v>
      </c>
      <c r="M125" s="69" t="s">
        <v>531</v>
      </c>
      <c r="N125" s="62" t="s">
        <v>1409</v>
      </c>
      <c r="O125" s="62" t="s">
        <v>1585</v>
      </c>
      <c r="P125" s="89"/>
    </row>
    <row r="126" spans="1:16" ht="140.25">
      <c r="A126" s="55">
        <v>101</v>
      </c>
      <c r="B126" s="62" t="s">
        <v>1568</v>
      </c>
      <c r="C126" s="80" t="s">
        <v>263</v>
      </c>
      <c r="D126" s="80" t="s">
        <v>1798</v>
      </c>
      <c r="E126" s="69" t="s">
        <v>1799</v>
      </c>
      <c r="F126" s="69" t="s">
        <v>1800</v>
      </c>
      <c r="G126" s="37" t="s">
        <v>388</v>
      </c>
      <c r="H126" s="80">
        <v>17120000</v>
      </c>
      <c r="I126" s="80">
        <v>17120000</v>
      </c>
      <c r="J126" s="80">
        <f t="shared" si="8"/>
        <v>0</v>
      </c>
      <c r="K126" s="80">
        <v>233140.88</v>
      </c>
      <c r="L126" s="90">
        <v>41442</v>
      </c>
      <c r="M126" s="69" t="s">
        <v>531</v>
      </c>
      <c r="N126" s="62" t="s">
        <v>1409</v>
      </c>
      <c r="O126" s="62" t="s">
        <v>1738</v>
      </c>
      <c r="P126" s="89"/>
    </row>
    <row r="127" spans="1:16" ht="140.25">
      <c r="A127" s="55">
        <v>102</v>
      </c>
      <c r="B127" s="62" t="s">
        <v>1568</v>
      </c>
      <c r="C127" s="80" t="s">
        <v>263</v>
      </c>
      <c r="D127" s="80" t="s">
        <v>1853</v>
      </c>
      <c r="E127" s="69" t="s">
        <v>1854</v>
      </c>
      <c r="F127" s="69" t="s">
        <v>1772</v>
      </c>
      <c r="G127" s="37" t="s">
        <v>389</v>
      </c>
      <c r="H127" s="80">
        <v>6580500</v>
      </c>
      <c r="I127" s="80">
        <v>6580500</v>
      </c>
      <c r="J127" s="80">
        <f t="shared" si="8"/>
        <v>0</v>
      </c>
      <c r="K127" s="80">
        <v>89613.53</v>
      </c>
      <c r="L127" s="90">
        <v>41442</v>
      </c>
      <c r="M127" s="69" t="s">
        <v>531</v>
      </c>
      <c r="N127" s="62" t="s">
        <v>1409</v>
      </c>
      <c r="O127" s="62" t="s">
        <v>1855</v>
      </c>
      <c r="P127" s="89"/>
    </row>
    <row r="128" spans="1:16" ht="140.25">
      <c r="A128" s="55">
        <v>103</v>
      </c>
      <c r="B128" s="62" t="s">
        <v>1568</v>
      </c>
      <c r="C128" s="80" t="s">
        <v>263</v>
      </c>
      <c r="D128" s="80" t="s">
        <v>1735</v>
      </c>
      <c r="E128" s="69" t="s">
        <v>1736</v>
      </c>
      <c r="F128" s="69" t="s">
        <v>1737</v>
      </c>
      <c r="G128" s="37" t="s">
        <v>390</v>
      </c>
      <c r="H128" s="80">
        <v>7490000</v>
      </c>
      <c r="I128" s="80">
        <v>7490000</v>
      </c>
      <c r="J128" s="80">
        <f t="shared" si="8"/>
        <v>0</v>
      </c>
      <c r="K128" s="80">
        <v>101999.14</v>
      </c>
      <c r="L128" s="90">
        <v>41442</v>
      </c>
      <c r="M128" s="69" t="s">
        <v>531</v>
      </c>
      <c r="N128" s="62" t="s">
        <v>1409</v>
      </c>
      <c r="O128" s="62" t="s">
        <v>1738</v>
      </c>
      <c r="P128" s="89"/>
    </row>
    <row r="129" spans="1:16" ht="140.25">
      <c r="A129" s="55">
        <v>104</v>
      </c>
      <c r="B129" s="62" t="s">
        <v>1568</v>
      </c>
      <c r="C129" s="80" t="s">
        <v>263</v>
      </c>
      <c r="D129" s="80" t="s">
        <v>1777</v>
      </c>
      <c r="E129" s="69" t="s">
        <v>1778</v>
      </c>
      <c r="F129" s="69" t="s">
        <v>1772</v>
      </c>
      <c r="G129" s="37" t="s">
        <v>391</v>
      </c>
      <c r="H129" s="80">
        <v>13107500</v>
      </c>
      <c r="I129" s="80">
        <v>13107500</v>
      </c>
      <c r="J129" s="80">
        <f t="shared" si="8"/>
        <v>0</v>
      </c>
      <c r="K129" s="80">
        <v>178498.49</v>
      </c>
      <c r="L129" s="90">
        <v>41442</v>
      </c>
      <c r="M129" s="69" t="s">
        <v>531</v>
      </c>
      <c r="N129" s="62" t="s">
        <v>1409</v>
      </c>
      <c r="O129" s="62" t="s">
        <v>1779</v>
      </c>
      <c r="P129" s="89"/>
    </row>
    <row r="130" spans="1:16" ht="140.25">
      <c r="A130" s="55">
        <v>105</v>
      </c>
      <c r="B130" s="62" t="s">
        <v>1568</v>
      </c>
      <c r="C130" s="80" t="s">
        <v>263</v>
      </c>
      <c r="D130" s="80" t="s">
        <v>1743</v>
      </c>
      <c r="E130" s="69" t="s">
        <v>1744</v>
      </c>
      <c r="F130" s="69" t="s">
        <v>1745</v>
      </c>
      <c r="G130" s="37" t="s">
        <v>392</v>
      </c>
      <c r="H130" s="80">
        <v>16424500</v>
      </c>
      <c r="I130" s="80">
        <v>16424500</v>
      </c>
      <c r="J130" s="80">
        <f t="shared" si="8"/>
        <v>0</v>
      </c>
      <c r="K130" s="80">
        <v>223669.54</v>
      </c>
      <c r="L130" s="90">
        <v>41442</v>
      </c>
      <c r="M130" s="69" t="s">
        <v>531</v>
      </c>
      <c r="N130" s="62" t="s">
        <v>1409</v>
      </c>
      <c r="O130" s="62" t="s">
        <v>1746</v>
      </c>
      <c r="P130" s="89"/>
    </row>
    <row r="131" spans="1:16" ht="140.25">
      <c r="A131" s="55">
        <v>106</v>
      </c>
      <c r="B131" s="62" t="s">
        <v>1568</v>
      </c>
      <c r="C131" s="80" t="s">
        <v>263</v>
      </c>
      <c r="D131" s="80" t="s">
        <v>1763</v>
      </c>
      <c r="E131" s="69" t="s">
        <v>1764</v>
      </c>
      <c r="F131" s="69" t="s">
        <v>1765</v>
      </c>
      <c r="G131" s="37" t="s">
        <v>393</v>
      </c>
      <c r="H131" s="80">
        <v>9095000</v>
      </c>
      <c r="I131" s="80">
        <v>9095000</v>
      </c>
      <c r="J131" s="80">
        <f t="shared" si="8"/>
        <v>0</v>
      </c>
      <c r="K131" s="80">
        <v>123856.09</v>
      </c>
      <c r="L131" s="90">
        <v>41442</v>
      </c>
      <c r="M131" s="69" t="s">
        <v>531</v>
      </c>
      <c r="N131" s="62" t="s">
        <v>1409</v>
      </c>
      <c r="O131" s="62" t="s">
        <v>1766</v>
      </c>
      <c r="P131" s="89"/>
    </row>
    <row r="132" spans="1:16" ht="140.25">
      <c r="A132" s="55">
        <v>107</v>
      </c>
      <c r="B132" s="62" t="s">
        <v>1568</v>
      </c>
      <c r="C132" s="80" t="s">
        <v>263</v>
      </c>
      <c r="D132" s="80" t="s">
        <v>1859</v>
      </c>
      <c r="E132" s="69" t="s">
        <v>1860</v>
      </c>
      <c r="F132" s="69" t="s">
        <v>1772</v>
      </c>
      <c r="G132" s="37" t="s">
        <v>370</v>
      </c>
      <c r="H132" s="80">
        <v>6366500</v>
      </c>
      <c r="I132" s="80">
        <v>6366500</v>
      </c>
      <c r="J132" s="80">
        <f t="shared" si="8"/>
        <v>0</v>
      </c>
      <c r="K132" s="80">
        <v>50999.57</v>
      </c>
      <c r="L132" s="90">
        <v>41442</v>
      </c>
      <c r="M132" s="69" t="s">
        <v>531</v>
      </c>
      <c r="N132" s="62" t="s">
        <v>1409</v>
      </c>
      <c r="O132" s="62" t="s">
        <v>1861</v>
      </c>
      <c r="P132" s="89"/>
    </row>
    <row r="133" spans="1:16" ht="153">
      <c r="A133" s="55">
        <v>108</v>
      </c>
      <c r="B133" s="62" t="s">
        <v>1568</v>
      </c>
      <c r="C133" s="80" t="s">
        <v>263</v>
      </c>
      <c r="D133" s="69" t="s">
        <v>1759</v>
      </c>
      <c r="E133" s="80" t="s">
        <v>1760</v>
      </c>
      <c r="F133" s="80" t="s">
        <v>1761</v>
      </c>
      <c r="G133" s="37" t="s">
        <v>394</v>
      </c>
      <c r="H133" s="80">
        <v>35256000</v>
      </c>
      <c r="I133" s="80">
        <v>35256000</v>
      </c>
      <c r="J133" s="80">
        <f t="shared" si="8"/>
        <v>0</v>
      </c>
      <c r="K133" s="80">
        <v>480124.52</v>
      </c>
      <c r="L133" s="90">
        <v>41442</v>
      </c>
      <c r="M133" s="69" t="s">
        <v>531</v>
      </c>
      <c r="N133" s="62" t="s">
        <v>1409</v>
      </c>
      <c r="O133" s="62" t="s">
        <v>1762</v>
      </c>
      <c r="P133" s="89"/>
    </row>
    <row r="134" spans="1:16" ht="140.25">
      <c r="A134" s="55">
        <v>109</v>
      </c>
      <c r="B134" s="62" t="s">
        <v>1568</v>
      </c>
      <c r="C134" s="80" t="s">
        <v>263</v>
      </c>
      <c r="D134" s="80" t="s">
        <v>1739</v>
      </c>
      <c r="E134" s="80" t="s">
        <v>1740</v>
      </c>
      <c r="F134" s="80" t="s">
        <v>1741</v>
      </c>
      <c r="G134" s="37" t="s">
        <v>395</v>
      </c>
      <c r="H134" s="80">
        <v>1926000</v>
      </c>
      <c r="I134" s="80">
        <v>1926000</v>
      </c>
      <c r="J134" s="80">
        <f t="shared" si="8"/>
        <v>0</v>
      </c>
      <c r="K134" s="80">
        <v>26228.35</v>
      </c>
      <c r="L134" s="90">
        <v>41442</v>
      </c>
      <c r="M134" s="69" t="s">
        <v>531</v>
      </c>
      <c r="N134" s="62" t="s">
        <v>1409</v>
      </c>
      <c r="O134" s="62" t="s">
        <v>1742</v>
      </c>
      <c r="P134" s="89"/>
    </row>
    <row r="135" spans="1:16" ht="140.25">
      <c r="A135" s="55">
        <v>110</v>
      </c>
      <c r="B135" s="62" t="s">
        <v>1568</v>
      </c>
      <c r="C135" s="80" t="s">
        <v>263</v>
      </c>
      <c r="D135" s="80" t="s">
        <v>1751</v>
      </c>
      <c r="E135" s="80" t="s">
        <v>1752</v>
      </c>
      <c r="F135" s="80" t="s">
        <v>1753</v>
      </c>
      <c r="G135" s="37" t="s">
        <v>396</v>
      </c>
      <c r="H135" s="80">
        <v>3070000</v>
      </c>
      <c r="I135" s="80">
        <v>3070000</v>
      </c>
      <c r="J135" s="80">
        <f t="shared" si="8"/>
        <v>0</v>
      </c>
      <c r="K135" s="80">
        <v>45899.62</v>
      </c>
      <c r="L135" s="90">
        <v>41442</v>
      </c>
      <c r="M135" s="69" t="s">
        <v>531</v>
      </c>
      <c r="N135" s="62" t="s">
        <v>1409</v>
      </c>
      <c r="O135" s="62" t="s">
        <v>1754</v>
      </c>
      <c r="P135" s="89"/>
    </row>
    <row r="136" spans="1:16" ht="153">
      <c r="A136" s="55">
        <v>111</v>
      </c>
      <c r="B136" s="62" t="s">
        <v>1568</v>
      </c>
      <c r="C136" s="80" t="s">
        <v>263</v>
      </c>
      <c r="D136" s="80" t="s">
        <v>1784</v>
      </c>
      <c r="E136" s="80" t="s">
        <v>1785</v>
      </c>
      <c r="F136" s="80" t="s">
        <v>1786</v>
      </c>
      <c r="G136" s="37" t="s">
        <v>397</v>
      </c>
      <c r="H136" s="80">
        <v>12305000</v>
      </c>
      <c r="I136" s="80">
        <v>12305000</v>
      </c>
      <c r="J136" s="80">
        <f t="shared" si="8"/>
        <v>0</v>
      </c>
      <c r="K136" s="80">
        <v>167570.01999999999</v>
      </c>
      <c r="L136" s="90">
        <v>41442</v>
      </c>
      <c r="M136" s="69" t="s">
        <v>531</v>
      </c>
      <c r="N136" s="62" t="s">
        <v>1495</v>
      </c>
      <c r="O136" s="62" t="s">
        <v>1787</v>
      </c>
      <c r="P136" s="89"/>
    </row>
    <row r="137" spans="1:16" ht="140.25">
      <c r="A137" s="55">
        <v>112</v>
      </c>
      <c r="B137" s="62" t="s">
        <v>1568</v>
      </c>
      <c r="C137" s="80" t="s">
        <v>263</v>
      </c>
      <c r="D137" s="80" t="s">
        <v>1767</v>
      </c>
      <c r="E137" s="80" t="s">
        <v>1768</v>
      </c>
      <c r="F137" s="80" t="s">
        <v>1757</v>
      </c>
      <c r="G137" s="37" t="s">
        <v>398</v>
      </c>
      <c r="H137" s="80">
        <v>1480000</v>
      </c>
      <c r="I137" s="80">
        <v>1480000</v>
      </c>
      <c r="J137" s="80">
        <f t="shared" si="8"/>
        <v>0</v>
      </c>
      <c r="K137" s="80">
        <v>29142.61</v>
      </c>
      <c r="L137" s="90">
        <v>41442</v>
      </c>
      <c r="M137" s="69" t="s">
        <v>531</v>
      </c>
      <c r="N137" s="62" t="s">
        <v>1409</v>
      </c>
      <c r="O137" s="62" t="s">
        <v>1769</v>
      </c>
      <c r="P137" s="89"/>
    </row>
    <row r="138" spans="1:16" ht="140.25">
      <c r="A138" s="55">
        <v>113</v>
      </c>
      <c r="B138" s="62" t="s">
        <v>1568</v>
      </c>
      <c r="C138" s="80" t="s">
        <v>263</v>
      </c>
      <c r="D138" s="80" t="s">
        <v>1755</v>
      </c>
      <c r="E138" s="80" t="s">
        <v>1756</v>
      </c>
      <c r="F138" s="80" t="s">
        <v>1757</v>
      </c>
      <c r="G138" s="37" t="s">
        <v>399</v>
      </c>
      <c r="H138" s="80">
        <v>555000</v>
      </c>
      <c r="I138" s="80">
        <v>555000</v>
      </c>
      <c r="J138" s="80">
        <f t="shared" si="8"/>
        <v>0</v>
      </c>
      <c r="K138" s="80">
        <v>10928.48</v>
      </c>
      <c r="L138" s="90">
        <v>41442</v>
      </c>
      <c r="M138" s="69" t="s">
        <v>531</v>
      </c>
      <c r="N138" s="62" t="s">
        <v>1409</v>
      </c>
      <c r="O138" s="62" t="s">
        <v>1758</v>
      </c>
      <c r="P138" s="89"/>
    </row>
    <row r="139" spans="1:16" ht="140.25">
      <c r="A139" s="55">
        <v>114</v>
      </c>
      <c r="B139" s="62" t="s">
        <v>1568</v>
      </c>
      <c r="C139" s="80" t="s">
        <v>263</v>
      </c>
      <c r="D139" s="80" t="s">
        <v>1856</v>
      </c>
      <c r="E139" s="69" t="s">
        <v>1857</v>
      </c>
      <c r="F139" s="69" t="s">
        <v>1772</v>
      </c>
      <c r="G139" s="37" t="s">
        <v>380</v>
      </c>
      <c r="H139" s="80">
        <v>1</v>
      </c>
      <c r="I139" s="80">
        <v>1</v>
      </c>
      <c r="J139" s="80">
        <f t="shared" si="8"/>
        <v>0</v>
      </c>
      <c r="K139" s="80">
        <v>72856.52</v>
      </c>
      <c r="L139" s="90">
        <v>41442</v>
      </c>
      <c r="M139" s="69" t="s">
        <v>545</v>
      </c>
      <c r="N139" s="62" t="s">
        <v>1409</v>
      </c>
      <c r="O139" s="62" t="s">
        <v>1858</v>
      </c>
      <c r="P139" s="89"/>
    </row>
    <row r="140" spans="1:16" ht="153">
      <c r="A140" s="55">
        <v>115</v>
      </c>
      <c r="B140" s="62" t="s">
        <v>1568</v>
      </c>
      <c r="C140" s="80" t="s">
        <v>263</v>
      </c>
      <c r="D140" s="80" t="s">
        <v>1748</v>
      </c>
      <c r="E140" s="80" t="s">
        <v>1747</v>
      </c>
      <c r="F140" s="80" t="s">
        <v>1749</v>
      </c>
      <c r="G140" s="37" t="s">
        <v>400</v>
      </c>
      <c r="H140" s="80">
        <v>1</v>
      </c>
      <c r="I140" s="80">
        <v>1</v>
      </c>
      <c r="J140" s="80">
        <f t="shared" si="8"/>
        <v>0</v>
      </c>
      <c r="K140" s="80">
        <v>312554.51</v>
      </c>
      <c r="L140" s="90">
        <v>41442</v>
      </c>
      <c r="M140" s="69" t="s">
        <v>531</v>
      </c>
      <c r="N140" s="62" t="s">
        <v>1409</v>
      </c>
      <c r="O140" s="62" t="s">
        <v>1750</v>
      </c>
      <c r="P140" s="89"/>
    </row>
    <row r="141" spans="1:16" ht="140.25">
      <c r="A141" s="55">
        <v>116</v>
      </c>
      <c r="B141" s="62" t="s">
        <v>1568</v>
      </c>
      <c r="C141" s="80" t="s">
        <v>263</v>
      </c>
      <c r="D141" s="80" t="s">
        <v>1780</v>
      </c>
      <c r="E141" s="80" t="s">
        <v>1781</v>
      </c>
      <c r="F141" s="80" t="s">
        <v>1782</v>
      </c>
      <c r="G141" s="37" t="s">
        <v>401</v>
      </c>
      <c r="H141" s="80">
        <v>1</v>
      </c>
      <c r="I141" s="80">
        <v>1</v>
      </c>
      <c r="J141" s="80">
        <f t="shared" si="8"/>
        <v>0</v>
      </c>
      <c r="K141" s="80">
        <v>193069.8</v>
      </c>
      <c r="L141" s="90">
        <v>41442</v>
      </c>
      <c r="M141" s="69" t="s">
        <v>531</v>
      </c>
      <c r="N141" s="62" t="s">
        <v>1409</v>
      </c>
      <c r="O141" s="62" t="s">
        <v>1783</v>
      </c>
      <c r="P141" s="89"/>
    </row>
    <row r="142" spans="1:16" ht="191.25">
      <c r="A142" s="55">
        <v>117</v>
      </c>
      <c r="B142" s="62" t="s">
        <v>1568</v>
      </c>
      <c r="C142" s="80" t="s">
        <v>263</v>
      </c>
      <c r="D142" s="80" t="s">
        <v>1801</v>
      </c>
      <c r="E142" s="80" t="s">
        <v>1802</v>
      </c>
      <c r="F142" s="69" t="s">
        <v>1772</v>
      </c>
      <c r="G142" s="37" t="s">
        <v>1803</v>
      </c>
      <c r="H142" s="80">
        <v>3</v>
      </c>
      <c r="I142" s="80">
        <v>3</v>
      </c>
      <c r="J142" s="80">
        <f t="shared" si="8"/>
        <v>0</v>
      </c>
      <c r="K142" s="80">
        <v>635199.24</v>
      </c>
      <c r="L142" s="81">
        <v>41806</v>
      </c>
      <c r="M142" s="69" t="s">
        <v>607</v>
      </c>
      <c r="N142" s="62" t="s">
        <v>1409</v>
      </c>
      <c r="O142" s="62" t="s">
        <v>1804</v>
      </c>
      <c r="P142" s="89"/>
    </row>
    <row r="143" spans="1:16" ht="140.25">
      <c r="A143" s="55">
        <v>118</v>
      </c>
      <c r="B143" s="62" t="s">
        <v>1568</v>
      </c>
      <c r="C143" s="80" t="s">
        <v>263</v>
      </c>
      <c r="D143" s="80" t="s">
        <v>1805</v>
      </c>
      <c r="E143" s="80" t="s">
        <v>1806</v>
      </c>
      <c r="F143" s="69" t="s">
        <v>1772</v>
      </c>
      <c r="G143" s="37" t="s">
        <v>402</v>
      </c>
      <c r="H143" s="80">
        <v>12242144</v>
      </c>
      <c r="I143" s="80">
        <v>12242144</v>
      </c>
      <c r="J143" s="80">
        <f t="shared" si="8"/>
        <v>0</v>
      </c>
      <c r="K143" s="80">
        <v>63385.18</v>
      </c>
      <c r="L143" s="90">
        <v>41442</v>
      </c>
      <c r="M143" s="69" t="s">
        <v>531</v>
      </c>
      <c r="N143" s="62" t="s">
        <v>1409</v>
      </c>
      <c r="O143" s="62" t="s">
        <v>1807</v>
      </c>
      <c r="P143" s="89"/>
    </row>
    <row r="144" spans="1:16" ht="140.25">
      <c r="A144" s="55">
        <v>119</v>
      </c>
      <c r="B144" s="62" t="s">
        <v>1568</v>
      </c>
      <c r="C144" s="80" t="s">
        <v>263</v>
      </c>
      <c r="D144" s="80" t="s">
        <v>1912</v>
      </c>
      <c r="E144" s="80" t="s">
        <v>1913</v>
      </c>
      <c r="F144" s="80" t="s">
        <v>1914</v>
      </c>
      <c r="G144" s="37" t="s">
        <v>403</v>
      </c>
      <c r="H144" s="80">
        <v>723270</v>
      </c>
      <c r="I144" s="80">
        <v>723270</v>
      </c>
      <c r="J144" s="80">
        <f t="shared" si="8"/>
        <v>0</v>
      </c>
      <c r="K144" s="80">
        <v>21856.959999999999</v>
      </c>
      <c r="L144" s="90">
        <v>41442</v>
      </c>
      <c r="M144" s="69" t="s">
        <v>531</v>
      </c>
      <c r="N144" s="62" t="s">
        <v>1409</v>
      </c>
      <c r="O144" s="62" t="s">
        <v>1915</v>
      </c>
      <c r="P144" s="89"/>
    </row>
    <row r="145" spans="1:16" ht="153">
      <c r="A145" s="55">
        <v>120</v>
      </c>
      <c r="B145" s="62" t="s">
        <v>1568</v>
      </c>
      <c r="C145" s="80" t="s">
        <v>263</v>
      </c>
      <c r="D145" s="80" t="s">
        <v>1877</v>
      </c>
      <c r="E145" s="80" t="s">
        <v>1878</v>
      </c>
      <c r="F145" s="80" t="s">
        <v>1879</v>
      </c>
      <c r="G145" s="37" t="s">
        <v>404</v>
      </c>
      <c r="H145" s="80">
        <v>1205450</v>
      </c>
      <c r="I145" s="80">
        <v>1205450</v>
      </c>
      <c r="J145" s="80">
        <f t="shared" si="8"/>
        <v>0</v>
      </c>
      <c r="K145" s="80">
        <v>36428.269999999997</v>
      </c>
      <c r="L145" s="90">
        <v>41442</v>
      </c>
      <c r="M145" s="69" t="s">
        <v>531</v>
      </c>
      <c r="N145" s="62" t="s">
        <v>1495</v>
      </c>
      <c r="O145" s="62" t="s">
        <v>1880</v>
      </c>
      <c r="P145" s="89"/>
    </row>
    <row r="146" spans="1:16" ht="140.25">
      <c r="A146" s="55">
        <v>121</v>
      </c>
      <c r="B146" s="62" t="s">
        <v>1568</v>
      </c>
      <c r="C146" s="80" t="s">
        <v>263</v>
      </c>
      <c r="D146" s="80" t="s">
        <v>1865</v>
      </c>
      <c r="E146" s="80" t="s">
        <v>1866</v>
      </c>
      <c r="F146" s="69" t="s">
        <v>1772</v>
      </c>
      <c r="G146" s="37" t="s">
        <v>1239</v>
      </c>
      <c r="H146" s="80">
        <v>340595.11</v>
      </c>
      <c r="I146" s="80">
        <v>0</v>
      </c>
      <c r="J146" s="80">
        <f t="shared" si="8"/>
        <v>340595.11</v>
      </c>
      <c r="K146" s="80">
        <v>218569.58</v>
      </c>
      <c r="L146" s="90">
        <v>41442</v>
      </c>
      <c r="M146" s="69" t="s">
        <v>531</v>
      </c>
      <c r="N146" s="62" t="s">
        <v>1409</v>
      </c>
      <c r="O146" s="62" t="s">
        <v>1867</v>
      </c>
      <c r="P146" s="89"/>
    </row>
    <row r="147" spans="1:16" ht="140.25">
      <c r="A147" s="55">
        <v>122</v>
      </c>
      <c r="B147" s="62" t="s">
        <v>1568</v>
      </c>
      <c r="C147" s="80" t="s">
        <v>263</v>
      </c>
      <c r="D147" s="80" t="s">
        <v>1874</v>
      </c>
      <c r="E147" s="80" t="s">
        <v>1875</v>
      </c>
      <c r="F147" s="80" t="s">
        <v>1876</v>
      </c>
      <c r="G147" s="37" t="s">
        <v>405</v>
      </c>
      <c r="H147" s="80">
        <v>1808175</v>
      </c>
      <c r="I147" s="80">
        <v>1808175</v>
      </c>
      <c r="J147" s="80">
        <f t="shared" si="8"/>
        <v>0</v>
      </c>
      <c r="K147" s="80">
        <v>54642.400000000001</v>
      </c>
      <c r="L147" s="90">
        <v>41442</v>
      </c>
      <c r="M147" s="69" t="s">
        <v>531</v>
      </c>
      <c r="N147" s="62" t="s">
        <v>1409</v>
      </c>
      <c r="O147" s="62" t="s">
        <v>1621</v>
      </c>
      <c r="P147" s="89"/>
    </row>
    <row r="148" spans="1:16">
      <c r="A148" s="43"/>
      <c r="B148" s="43"/>
      <c r="C148" s="104" t="s">
        <v>170</v>
      </c>
      <c r="D148" s="105"/>
      <c r="E148" s="105"/>
      <c r="F148" s="105"/>
      <c r="G148" s="105"/>
      <c r="H148" s="169">
        <f>SUM(H88:H147)</f>
        <v>375507433.59000003</v>
      </c>
      <c r="I148" s="169">
        <f>SUM(I88:I147)</f>
        <v>349031451.02999997</v>
      </c>
      <c r="J148" s="169">
        <f>SUM(J88:J147)</f>
        <v>26475982.559999999</v>
      </c>
      <c r="K148" s="105"/>
      <c r="L148" s="105"/>
      <c r="M148" s="106"/>
      <c r="N148" s="106"/>
      <c r="O148" s="106"/>
      <c r="P148" s="106"/>
    </row>
    <row r="149" spans="1:16"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97"/>
      <c r="N149" s="197"/>
      <c r="O149" s="107"/>
      <c r="P149" s="107"/>
    </row>
    <row r="150" spans="1:16" ht="77.25" customHeight="1">
      <c r="A150" s="27"/>
      <c r="B150" s="27"/>
      <c r="C150" s="278" t="s">
        <v>2180</v>
      </c>
      <c r="D150" s="278"/>
      <c r="E150" s="196"/>
      <c r="F150" s="196"/>
      <c r="G150" s="278"/>
      <c r="H150" s="278"/>
      <c r="I150" s="189"/>
      <c r="J150" s="189"/>
      <c r="K150" s="188"/>
      <c r="L150" s="189"/>
      <c r="M150" s="235" t="s">
        <v>2179</v>
      </c>
      <c r="N150" s="235"/>
      <c r="O150" s="107"/>
      <c r="P150" s="107"/>
    </row>
    <row r="151" spans="1:16"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</row>
    <row r="152" spans="1:16"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</row>
    <row r="153" spans="1:16"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</row>
    <row r="154" spans="1:16"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</row>
    <row r="155" spans="1:16"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</row>
    <row r="156" spans="1:16"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</row>
    <row r="157" spans="1:16"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</row>
    <row r="158" spans="1:16"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</row>
    <row r="159" spans="1:16"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</row>
    <row r="160" spans="1:16"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</row>
    <row r="161" spans="3:16"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</row>
    <row r="162" spans="3:16"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  <row r="163" spans="3:16"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</row>
    <row r="164" spans="3:16"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</row>
    <row r="165" spans="3:16"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</row>
    <row r="166" spans="3:16"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</row>
    <row r="167" spans="3:16"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</row>
    <row r="168" spans="3:16"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</row>
    <row r="169" spans="3:16"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</row>
    <row r="170" spans="3:16"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</row>
    <row r="171" spans="3:16"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</row>
    <row r="172" spans="3:16"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</row>
    <row r="173" spans="3:16"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</row>
    <row r="174" spans="3:16"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</row>
    <row r="175" spans="3:16"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</row>
    <row r="176" spans="3:16"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</row>
    <row r="177" spans="3:16"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</row>
    <row r="178" spans="3:16"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</row>
    <row r="179" spans="3:16"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</row>
    <row r="180" spans="3:16"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</row>
    <row r="181" spans="3:16"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</row>
    <row r="182" spans="3:16"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</row>
    <row r="183" spans="3:16"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</row>
    <row r="184" spans="3:16"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</row>
    <row r="185" spans="3:16"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</row>
    <row r="186" spans="3:16"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</row>
    <row r="187" spans="3:16"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</row>
    <row r="188" spans="3:16"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</row>
    <row r="189" spans="3:16"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</row>
    <row r="190" spans="3:16"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</row>
    <row r="191" spans="3:16"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</row>
    <row r="192" spans="3:16"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</row>
    <row r="193" spans="3:16"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</row>
    <row r="194" spans="3:16"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</row>
    <row r="195" spans="3:16"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</row>
    <row r="196" spans="3:16"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</row>
    <row r="197" spans="3:16"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</row>
    <row r="198" spans="3:16"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</row>
    <row r="199" spans="3:16"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</row>
    <row r="200" spans="3:16"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</row>
    <row r="201" spans="3:16"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</row>
    <row r="202" spans="3:16"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</row>
    <row r="203" spans="3:16"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</row>
    <row r="204" spans="3:16"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</row>
    <row r="205" spans="3:16"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</row>
    <row r="206" spans="3:16"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</row>
    <row r="207" spans="3:16"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</row>
    <row r="208" spans="3:16"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</row>
    <row r="209" spans="3:16"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</row>
    <row r="210" spans="3:16"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</row>
    <row r="211" spans="3:16"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</row>
    <row r="212" spans="3:16"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</row>
    <row r="213" spans="3:16"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</row>
    <row r="214" spans="3:16"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</row>
    <row r="215" spans="3:16"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</row>
    <row r="216" spans="3:16"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</row>
    <row r="217" spans="3:16"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</row>
    <row r="218" spans="3:16"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</row>
    <row r="219" spans="3:16"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</row>
    <row r="220" spans="3:16"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</row>
    <row r="221" spans="3:16"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</row>
    <row r="222" spans="3:16"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</row>
    <row r="223" spans="3:16"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</row>
    <row r="224" spans="3:16"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</row>
    <row r="225" spans="3:16"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</row>
    <row r="226" spans="3:16"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</row>
    <row r="227" spans="3:16"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</row>
    <row r="228" spans="3:16"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</row>
    <row r="229" spans="3:16"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</row>
    <row r="230" spans="3:16"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</row>
    <row r="231" spans="3:16"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</row>
    <row r="232" spans="3:16"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</row>
    <row r="233" spans="3:16"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</row>
    <row r="234" spans="3:16"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</row>
    <row r="235" spans="3:16"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</row>
    <row r="236" spans="3:16"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</row>
    <row r="237" spans="3:16"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</row>
    <row r="238" spans="3:16"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</row>
    <row r="239" spans="3:16"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</row>
    <row r="240" spans="3:16"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</row>
    <row r="241" spans="3:16"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</row>
    <row r="242" spans="3:16"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</row>
    <row r="243" spans="3:16"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</row>
    <row r="244" spans="3:16"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</row>
    <row r="245" spans="3:16"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</row>
    <row r="246" spans="3:16"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</row>
    <row r="247" spans="3:16"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</row>
    <row r="248" spans="3:16"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</row>
    <row r="249" spans="3:16"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</row>
    <row r="250" spans="3:16"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</row>
    <row r="251" spans="3:16"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</row>
    <row r="252" spans="3:16"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</row>
    <row r="253" spans="3:16"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</row>
    <row r="254" spans="3:16"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</row>
    <row r="255" spans="3:16"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</row>
    <row r="256" spans="3:16"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</row>
    <row r="257" spans="3:16"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</row>
    <row r="258" spans="3:16"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</row>
    <row r="259" spans="3:16"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</row>
    <row r="260" spans="3:16"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</row>
    <row r="261" spans="3:16"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</row>
    <row r="262" spans="3:16"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</row>
    <row r="263" spans="3:16"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</row>
    <row r="264" spans="3:16"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</row>
    <row r="265" spans="3:16"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</row>
    <row r="266" spans="3:16"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</row>
    <row r="267" spans="3:16"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</row>
    <row r="268" spans="3:16"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</row>
    <row r="269" spans="3:16"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</row>
    <row r="270" spans="3:16"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</row>
    <row r="271" spans="3:16"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</row>
    <row r="272" spans="3:16"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</row>
    <row r="273" spans="3:16"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</row>
    <row r="274" spans="3:16"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</row>
    <row r="275" spans="3:16"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</row>
    <row r="276" spans="3:16"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</row>
    <row r="277" spans="3:16"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</row>
    <row r="278" spans="3:16"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</row>
    <row r="279" spans="3:16"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</row>
    <row r="280" spans="3:16"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</row>
    <row r="281" spans="3:16"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</row>
    <row r="282" spans="3:16"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</row>
    <row r="283" spans="3:16"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</row>
    <row r="284" spans="3:16"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</row>
    <row r="285" spans="3:16"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</row>
    <row r="286" spans="3:16"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</row>
    <row r="287" spans="3:16"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</row>
    <row r="288" spans="3:16"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</row>
    <row r="289" spans="3:16"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</row>
    <row r="290" spans="3:16"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</row>
    <row r="291" spans="3:16"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</row>
    <row r="292" spans="3:16"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</row>
    <row r="293" spans="3:16"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</row>
    <row r="294" spans="3:16"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</row>
    <row r="295" spans="3:16"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</row>
    <row r="296" spans="3:16"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</row>
    <row r="297" spans="3:16"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</row>
    <row r="298" spans="3:16"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</row>
    <row r="299" spans="3:16"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</row>
    <row r="300" spans="3:16"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</row>
    <row r="301" spans="3:16"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</row>
    <row r="302" spans="3:16"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</row>
    <row r="303" spans="3:16"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</row>
    <row r="304" spans="3:16"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</row>
    <row r="305" spans="3:16"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</row>
    <row r="306" spans="3:16"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</row>
    <row r="307" spans="3:16"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</row>
    <row r="308" spans="3:16"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</row>
    <row r="309" spans="3:16"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</row>
    <row r="310" spans="3:16"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</row>
    <row r="311" spans="3:16"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</row>
    <row r="312" spans="3:16"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</row>
    <row r="313" spans="3:16"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</row>
    <row r="314" spans="3:16">
      <c r="C314" s="107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</row>
    <row r="315" spans="3:16">
      <c r="C315" s="107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</row>
    <row r="316" spans="3:16">
      <c r="C316" s="107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</row>
    <row r="317" spans="3:16"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</row>
    <row r="318" spans="3:16">
      <c r="C318" s="107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</row>
    <row r="319" spans="3:16">
      <c r="C319" s="107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</row>
    <row r="320" spans="3:16">
      <c r="C320" s="107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</row>
    <row r="321" spans="3:16"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</row>
    <row r="322" spans="3:16"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</row>
    <row r="323" spans="3:16">
      <c r="C323" s="107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</row>
    <row r="324" spans="3:16">
      <c r="C324" s="107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</row>
    <row r="325" spans="3:16">
      <c r="C325" s="107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</row>
    <row r="326" spans="3:16"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</row>
    <row r="327" spans="3:16">
      <c r="C327" s="107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</row>
    <row r="328" spans="3:16">
      <c r="C328" s="107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</row>
    <row r="329" spans="3:16">
      <c r="C329" s="107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</row>
    <row r="330" spans="3:16">
      <c r="C330" s="107"/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</row>
    <row r="331" spans="3:16">
      <c r="C331" s="107"/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</row>
    <row r="332" spans="3:16">
      <c r="C332" s="107"/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</row>
    <row r="333" spans="3:16">
      <c r="C333" s="107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</row>
    <row r="334" spans="3:16">
      <c r="C334" s="107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</row>
    <row r="335" spans="3:16">
      <c r="C335" s="107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</row>
    <row r="336" spans="3:16">
      <c r="C336" s="107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</row>
    <row r="337" spans="3:16"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</row>
    <row r="338" spans="3:16">
      <c r="C338" s="107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</row>
    <row r="339" spans="3:16"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</row>
    <row r="340" spans="3:16">
      <c r="C340" s="107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</row>
    <row r="341" spans="3:16">
      <c r="C341" s="107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</row>
    <row r="342" spans="3:16"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</row>
    <row r="343" spans="3:16"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</row>
    <row r="344" spans="3:16"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</row>
    <row r="345" spans="3:16"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</row>
    <row r="346" spans="3:16"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</row>
    <row r="347" spans="3:16"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</row>
    <row r="348" spans="3:16"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</row>
    <row r="349" spans="3:16"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</row>
    <row r="350" spans="3:16">
      <c r="C350" s="107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</row>
    <row r="351" spans="3:16">
      <c r="C351" s="107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</row>
    <row r="352" spans="3:16">
      <c r="C352" s="107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</row>
    <row r="353" spans="3:16">
      <c r="C353" s="107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</row>
    <row r="354" spans="3:16">
      <c r="C354" s="107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</row>
    <row r="355" spans="3:16">
      <c r="C355" s="107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</row>
    <row r="356" spans="3:16"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</row>
    <row r="357" spans="3:16">
      <c r="C357" s="107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</row>
    <row r="358" spans="3:16">
      <c r="C358" s="107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</row>
    <row r="359" spans="3:16">
      <c r="C359" s="107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</row>
    <row r="360" spans="3:16">
      <c r="C360" s="107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</row>
    <row r="361" spans="3:16"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</row>
    <row r="362" spans="3:16">
      <c r="C362" s="107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</row>
    <row r="363" spans="3:16">
      <c r="C363" s="107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</row>
    <row r="364" spans="3:16">
      <c r="C364" s="107"/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</row>
    <row r="365" spans="3:16">
      <c r="C365" s="107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</row>
    <row r="366" spans="3:16">
      <c r="C366" s="107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</row>
    <row r="367" spans="3:16">
      <c r="C367" s="107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</row>
    <row r="368" spans="3:16">
      <c r="C368" s="107"/>
      <c r="D368" s="107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</row>
    <row r="369" spans="3:16">
      <c r="C369" s="107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</row>
    <row r="370" spans="3:16">
      <c r="C370" s="107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</row>
    <row r="371" spans="3:16">
      <c r="C371" s="107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</row>
    <row r="372" spans="3:16">
      <c r="C372" s="107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</row>
    <row r="373" spans="3:16">
      <c r="C373" s="107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</row>
    <row r="374" spans="3:16">
      <c r="C374" s="107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</row>
    <row r="375" spans="3:16"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</row>
    <row r="376" spans="3:16"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</row>
    <row r="377" spans="3:16">
      <c r="C377" s="107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</row>
    <row r="378" spans="3:16">
      <c r="C378" s="107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</row>
    <row r="379" spans="3:16">
      <c r="C379" s="107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</row>
    <row r="380" spans="3:16"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</row>
    <row r="381" spans="3:16">
      <c r="C381" s="107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</row>
    <row r="382" spans="3:16">
      <c r="C382" s="107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</row>
    <row r="383" spans="3:16">
      <c r="C383" s="107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</row>
    <row r="384" spans="3:16"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</row>
    <row r="385" spans="3:16"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</row>
    <row r="386" spans="3:16">
      <c r="C386" s="107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</row>
    <row r="387" spans="3:16">
      <c r="C387" s="107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</row>
    <row r="388" spans="3:16">
      <c r="C388" s="107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</row>
    <row r="389" spans="3:16">
      <c r="C389" s="107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</row>
    <row r="390" spans="3:16"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</row>
    <row r="391" spans="3:16"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</row>
    <row r="392" spans="3:16"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</row>
    <row r="393" spans="3:16"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</row>
    <row r="394" spans="3:16"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</row>
    <row r="395" spans="3:16"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</row>
    <row r="396" spans="3:16">
      <c r="C396" s="107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</row>
    <row r="397" spans="3:16"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</row>
    <row r="398" spans="3:16">
      <c r="C398" s="107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</row>
    <row r="399" spans="3:16">
      <c r="C399" s="107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</row>
    <row r="400" spans="3:16"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</row>
    <row r="401" spans="3:16"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</row>
    <row r="402" spans="3:16">
      <c r="C402" s="107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</row>
    <row r="403" spans="3:16">
      <c r="C403" s="107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</row>
    <row r="404" spans="3:16"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</row>
    <row r="405" spans="3:16">
      <c r="C405" s="107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</row>
    <row r="406" spans="3:16">
      <c r="C406" s="107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</row>
    <row r="407" spans="3:16">
      <c r="C407" s="107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</row>
    <row r="408" spans="3:16"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</row>
    <row r="409" spans="3:16"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</row>
    <row r="410" spans="3:16"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</row>
    <row r="411" spans="3:16"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</row>
    <row r="412" spans="3:16"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</row>
    <row r="413" spans="3:16"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</row>
    <row r="414" spans="3:16"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</row>
    <row r="415" spans="3:16"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</row>
    <row r="416" spans="3:16"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</row>
    <row r="417" spans="3:16"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</row>
    <row r="418" spans="3:16"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</row>
    <row r="419" spans="3:16"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</row>
    <row r="420" spans="3:16"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</row>
    <row r="421" spans="3:16"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</row>
    <row r="422" spans="3:16"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</row>
    <row r="423" spans="3:16"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</row>
    <row r="424" spans="3:16"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</row>
    <row r="425" spans="3:16"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</row>
    <row r="426" spans="3:16"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</row>
    <row r="427" spans="3:16"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</row>
    <row r="428" spans="3:16"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</row>
    <row r="429" spans="3:16"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</row>
    <row r="430" spans="3:16"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</row>
    <row r="431" spans="3:16"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</row>
    <row r="432" spans="3:16"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</row>
    <row r="433" spans="3:16"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</row>
    <row r="434" spans="3:16"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</row>
    <row r="435" spans="3:16"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</row>
    <row r="436" spans="3:16"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</row>
    <row r="437" spans="3:16"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</row>
    <row r="438" spans="3:16"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</row>
    <row r="439" spans="3:16"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</row>
    <row r="440" spans="3:16"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</row>
    <row r="441" spans="3:16"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</row>
    <row r="442" spans="3:16"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</row>
    <row r="443" spans="3:16"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</row>
    <row r="444" spans="3:16"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</row>
    <row r="445" spans="3:16"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</row>
    <row r="446" spans="3:16"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</row>
    <row r="447" spans="3:16"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</row>
    <row r="448" spans="3:16"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</row>
    <row r="449" spans="3:16"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</row>
    <row r="450" spans="3:16"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</row>
    <row r="451" spans="3:16"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</row>
    <row r="452" spans="3:16"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</row>
    <row r="453" spans="3:16"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</row>
    <row r="454" spans="3:16"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</row>
    <row r="455" spans="3:16"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</row>
    <row r="456" spans="3:16"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</row>
    <row r="457" spans="3:16"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</row>
    <row r="458" spans="3:16"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</row>
    <row r="459" spans="3:16"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</row>
    <row r="460" spans="3:16"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</row>
    <row r="461" spans="3:16"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</row>
    <row r="462" spans="3:16"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</row>
    <row r="463" spans="3:16"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</row>
    <row r="464" spans="3:16"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</row>
    <row r="465" spans="3:16"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</row>
    <row r="466" spans="3:16"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</row>
    <row r="467" spans="3:16"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</row>
    <row r="468" spans="3:16"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</row>
    <row r="469" spans="3:16"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</row>
    <row r="470" spans="3:16"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</row>
    <row r="471" spans="3:16"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</row>
    <row r="472" spans="3:16"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</row>
    <row r="473" spans="3:16"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</row>
    <row r="474" spans="3:16"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</row>
    <row r="475" spans="3:16"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</row>
    <row r="476" spans="3:16"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</row>
    <row r="477" spans="3:16"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</row>
    <row r="478" spans="3:16"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</row>
    <row r="479" spans="3:16"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</row>
    <row r="480" spans="3:16"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</row>
    <row r="481" spans="3:16"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</row>
    <row r="482" spans="3:16"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</row>
    <row r="483" spans="3:16"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</row>
    <row r="484" spans="3:16"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</row>
    <row r="485" spans="3:16"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</row>
    <row r="486" spans="3:16"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</row>
    <row r="487" spans="3:16"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</row>
    <row r="488" spans="3:16"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</row>
    <row r="489" spans="3:16"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</row>
    <row r="490" spans="3:16"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</row>
    <row r="491" spans="3:16"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</row>
    <row r="492" spans="3:16"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</row>
    <row r="493" spans="3:16"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</row>
    <row r="494" spans="3:16"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</row>
    <row r="495" spans="3:16"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</row>
    <row r="496" spans="3:16"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</row>
    <row r="497" spans="3:16"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</row>
    <row r="498" spans="3:16"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</row>
    <row r="499" spans="3:16"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</row>
    <row r="500" spans="3:16"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</row>
    <row r="501" spans="3:16"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</row>
    <row r="502" spans="3:16"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</row>
    <row r="503" spans="3:16"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</row>
    <row r="504" spans="3:16"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</row>
    <row r="505" spans="3:16"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</row>
    <row r="506" spans="3:16"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</row>
    <row r="507" spans="3:16"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</row>
    <row r="508" spans="3:16"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</row>
    <row r="509" spans="3:16"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</row>
    <row r="510" spans="3:16"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</row>
    <row r="511" spans="3:16"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</row>
    <row r="512" spans="3:16">
      <c r="C512" s="108"/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</row>
    <row r="513" spans="3:16">
      <c r="C513" s="108"/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</row>
    <row r="514" spans="3:16">
      <c r="C514" s="108"/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</row>
    <row r="515" spans="3:16"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</row>
    <row r="516" spans="3:16"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</row>
    <row r="517" spans="3:16"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</row>
    <row r="518" spans="3:16"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</row>
    <row r="519" spans="3:16"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</row>
    <row r="520" spans="3:16"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</row>
    <row r="521" spans="3:16"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</row>
    <row r="522" spans="3:16"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</row>
    <row r="523" spans="3:16"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</row>
    <row r="524" spans="3:16"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</row>
    <row r="525" spans="3:16"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</row>
    <row r="526" spans="3:16"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</row>
    <row r="527" spans="3:16">
      <c r="C527" s="108"/>
      <c r="D527" s="108"/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</row>
    <row r="528" spans="3:16"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</row>
    <row r="529" spans="3:16">
      <c r="C529" s="108"/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</row>
    <row r="530" spans="3:16">
      <c r="C530" s="108"/>
      <c r="D530" s="108"/>
      <c r="E530" s="108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</row>
    <row r="531" spans="3:16">
      <c r="C531" s="108"/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</row>
    <row r="532" spans="3:16"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</row>
    <row r="533" spans="3:16">
      <c r="C533" s="108"/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</row>
    <row r="534" spans="3:16"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</row>
    <row r="535" spans="3:16"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</row>
    <row r="536" spans="3:16">
      <c r="C536" s="108"/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</row>
    <row r="537" spans="3:16">
      <c r="C537" s="108"/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</row>
    <row r="538" spans="3:16">
      <c r="C538" s="108"/>
      <c r="D538" s="108"/>
      <c r="E538" s="108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</row>
    <row r="539" spans="3:16"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</row>
    <row r="540" spans="3:16">
      <c r="C540" s="108"/>
      <c r="D540" s="108"/>
      <c r="E540" s="108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</row>
    <row r="541" spans="3:16"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</row>
    <row r="542" spans="3:16">
      <c r="C542" s="108"/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</row>
    <row r="543" spans="3:16">
      <c r="C543" s="108"/>
      <c r="D543" s="108"/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</row>
    <row r="544" spans="3:16"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</row>
    <row r="545" spans="3:16"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</row>
    <row r="546" spans="3:16"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</row>
    <row r="547" spans="3:16">
      <c r="C547" s="108"/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</row>
    <row r="548" spans="3:16">
      <c r="C548" s="108"/>
      <c r="D548" s="108"/>
      <c r="E548" s="108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</row>
    <row r="549" spans="3:16"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</row>
    <row r="550" spans="3:16"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</row>
    <row r="551" spans="3:16"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</row>
    <row r="552" spans="3:16"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</row>
    <row r="553" spans="3:16"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</row>
    <row r="554" spans="3:16"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</row>
    <row r="555" spans="3:16"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</row>
    <row r="556" spans="3:16"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</row>
    <row r="557" spans="3:16"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</row>
    <row r="558" spans="3:16"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</row>
    <row r="559" spans="3:16"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</row>
    <row r="560" spans="3:16"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</row>
    <row r="561" spans="3:16"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</row>
    <row r="562" spans="3:16"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</row>
    <row r="563" spans="3:16"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</row>
    <row r="564" spans="3:16"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</row>
    <row r="565" spans="3:16"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</row>
    <row r="566" spans="3:16"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</row>
    <row r="567" spans="3:16">
      <c r="C567" s="108"/>
      <c r="D567" s="108"/>
      <c r="E567" s="108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</row>
    <row r="568" spans="3:16"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</row>
    <row r="569" spans="3:16">
      <c r="C569" s="108"/>
      <c r="D569" s="108"/>
      <c r="E569" s="108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</row>
    <row r="570" spans="3:16"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</row>
    <row r="571" spans="3:16">
      <c r="C571" s="108"/>
      <c r="D571" s="108"/>
      <c r="E571" s="108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</row>
    <row r="572" spans="3:16"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</row>
    <row r="573" spans="3:16"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</row>
    <row r="574" spans="3:16"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</row>
    <row r="575" spans="3:16">
      <c r="C575" s="108"/>
      <c r="D575" s="108"/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</row>
    <row r="576" spans="3:16">
      <c r="C576" s="108"/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</row>
    <row r="577" spans="3:16"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</row>
    <row r="578" spans="3:16">
      <c r="C578" s="108"/>
      <c r="D578" s="108"/>
      <c r="E578" s="108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</row>
    <row r="579" spans="3:16">
      <c r="C579" s="108"/>
      <c r="D579" s="108"/>
      <c r="E579" s="108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</row>
    <row r="580" spans="3:16"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</row>
    <row r="581" spans="3:16"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</row>
    <row r="582" spans="3:16">
      <c r="C582" s="108"/>
      <c r="D582" s="108"/>
      <c r="E582" s="108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</row>
    <row r="583" spans="3:16">
      <c r="C583" s="108"/>
      <c r="D583" s="108"/>
      <c r="E583" s="108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</row>
    <row r="584" spans="3:16">
      <c r="C584" s="108"/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</row>
    <row r="585" spans="3:16">
      <c r="C585" s="108"/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</row>
    <row r="586" spans="3:16"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</row>
    <row r="587" spans="3:16">
      <c r="C587" s="108"/>
      <c r="D587" s="108"/>
      <c r="E587" s="108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</row>
    <row r="588" spans="3:16"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</row>
    <row r="589" spans="3:16">
      <c r="C589" s="108"/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</row>
    <row r="590" spans="3:16"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</row>
    <row r="591" spans="3:16"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</row>
    <row r="592" spans="3:16"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</row>
    <row r="593" spans="3:16"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</row>
    <row r="594" spans="3:16"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</row>
    <row r="595" spans="3:16"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</row>
    <row r="596" spans="3:16">
      <c r="C596" s="108"/>
      <c r="D596" s="108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</row>
    <row r="597" spans="3:16">
      <c r="C597" s="108"/>
      <c r="D597" s="108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</row>
    <row r="598" spans="3:16">
      <c r="C598" s="108"/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</row>
    <row r="599" spans="3:16">
      <c r="C599" s="108"/>
      <c r="D599" s="108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</row>
    <row r="600" spans="3:16">
      <c r="C600" s="108"/>
      <c r="D600" s="108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</row>
    <row r="601" spans="3:16"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</row>
    <row r="602" spans="3:16">
      <c r="C602" s="108"/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</row>
    <row r="603" spans="3:16"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</row>
    <row r="604" spans="3:16"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</row>
    <row r="605" spans="3:16">
      <c r="C605" s="108"/>
      <c r="D605" s="108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</row>
    <row r="606" spans="3:16">
      <c r="C606" s="108"/>
      <c r="D606" s="108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</row>
    <row r="607" spans="3:16">
      <c r="C607" s="108"/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</row>
    <row r="608" spans="3:16">
      <c r="C608" s="108"/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</row>
    <row r="609" spans="3:16">
      <c r="C609" s="108"/>
      <c r="D609" s="108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</row>
    <row r="610" spans="3:16"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</row>
    <row r="611" spans="3:16">
      <c r="C611" s="108"/>
      <c r="D611" s="108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</row>
    <row r="612" spans="3:16"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</row>
    <row r="613" spans="3:16"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</row>
    <row r="614" spans="3:16">
      <c r="C614" s="108"/>
      <c r="D614" s="108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</row>
    <row r="615" spans="3:16">
      <c r="C615" s="108"/>
      <c r="D615" s="108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</row>
    <row r="616" spans="3:16">
      <c r="C616" s="108"/>
      <c r="D616" s="108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</row>
    <row r="617" spans="3:16"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</row>
    <row r="618" spans="3:16">
      <c r="C618" s="108"/>
      <c r="D618" s="108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</row>
    <row r="619" spans="3:16"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</row>
    <row r="620" spans="3:16">
      <c r="C620" s="108"/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</row>
    <row r="621" spans="3:16">
      <c r="C621" s="108"/>
      <c r="D621" s="108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</row>
    <row r="622" spans="3:16"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</row>
    <row r="623" spans="3:16"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</row>
    <row r="624" spans="3:16">
      <c r="C624" s="108"/>
      <c r="D624" s="108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</row>
    <row r="625" spans="3:16"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</row>
    <row r="626" spans="3:16"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</row>
    <row r="627" spans="3:16"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</row>
    <row r="628" spans="3:16"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</row>
    <row r="629" spans="3:16"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</row>
    <row r="630" spans="3:16">
      <c r="C630" s="108"/>
      <c r="D630" s="108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</row>
    <row r="631" spans="3:16"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</row>
    <row r="632" spans="3:16">
      <c r="C632" s="108"/>
      <c r="D632" s="108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</row>
    <row r="633" spans="3:16"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</row>
    <row r="634" spans="3:16"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</row>
    <row r="635" spans="3:16">
      <c r="C635" s="108"/>
      <c r="D635" s="108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</row>
    <row r="636" spans="3:16">
      <c r="C636" s="108"/>
      <c r="D636" s="108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</row>
    <row r="637" spans="3:16">
      <c r="C637" s="108"/>
      <c r="D637" s="108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</row>
    <row r="638" spans="3:16">
      <c r="C638" s="108"/>
      <c r="D638" s="108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</row>
    <row r="639" spans="3:16">
      <c r="C639" s="108"/>
      <c r="D639" s="108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</row>
    <row r="640" spans="3:16"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</row>
    <row r="641" spans="3:16"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</row>
    <row r="642" spans="3:16">
      <c r="C642" s="108"/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</row>
    <row r="643" spans="3:16">
      <c r="C643" s="108"/>
      <c r="D643" s="108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</row>
    <row r="644" spans="3:16"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</row>
    <row r="645" spans="3:16">
      <c r="C645" s="108"/>
      <c r="D645" s="108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</row>
    <row r="646" spans="3:16">
      <c r="C646" s="108"/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</row>
    <row r="647" spans="3:16"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</row>
    <row r="648" spans="3:16">
      <c r="C648" s="108"/>
      <c r="D648" s="108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</row>
    <row r="649" spans="3:16"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</row>
    <row r="650" spans="3:16">
      <c r="C650" s="108"/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</row>
    <row r="651" spans="3:16">
      <c r="C651" s="108"/>
      <c r="D651" s="108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</row>
    <row r="652" spans="3:16">
      <c r="C652" s="108"/>
      <c r="D652" s="108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</row>
    <row r="653" spans="3:16">
      <c r="C653" s="108"/>
      <c r="D653" s="108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</row>
    <row r="654" spans="3:16">
      <c r="C654" s="108"/>
      <c r="D654" s="108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</row>
    <row r="655" spans="3:16">
      <c r="C655" s="108"/>
      <c r="D655" s="108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</row>
    <row r="656" spans="3:16">
      <c r="C656" s="108"/>
      <c r="D656" s="108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</row>
    <row r="657" spans="3:16">
      <c r="C657" s="108"/>
      <c r="D657" s="108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</row>
    <row r="658" spans="3:16"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</row>
    <row r="659" spans="3:16"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</row>
    <row r="660" spans="3:16">
      <c r="C660" s="108"/>
      <c r="D660" s="108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</row>
    <row r="661" spans="3:16"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</row>
    <row r="662" spans="3:16"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</row>
    <row r="663" spans="3:16"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</row>
    <row r="664" spans="3:16"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</row>
    <row r="665" spans="3:16">
      <c r="C665" s="108"/>
      <c r="D665" s="108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</row>
    <row r="666" spans="3:16">
      <c r="C666" s="108"/>
      <c r="D666" s="108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</row>
    <row r="667" spans="3:16"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</row>
    <row r="668" spans="3:16">
      <c r="C668" s="108"/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</row>
    <row r="669" spans="3:16">
      <c r="C669" s="108"/>
      <c r="D669" s="108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</row>
    <row r="670" spans="3:16">
      <c r="C670" s="108"/>
      <c r="D670" s="108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</row>
    <row r="671" spans="3:16">
      <c r="C671" s="108"/>
      <c r="D671" s="108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</row>
    <row r="672" spans="3:16">
      <c r="C672" s="108"/>
      <c r="D672" s="108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</row>
    <row r="673" spans="3:16">
      <c r="C673" s="108"/>
      <c r="D673" s="108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</row>
    <row r="674" spans="3:16"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</row>
    <row r="675" spans="3:16">
      <c r="C675" s="108"/>
      <c r="D675" s="108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</row>
    <row r="676" spans="3:16">
      <c r="C676" s="108"/>
      <c r="D676" s="108"/>
      <c r="E676" s="108"/>
      <c r="F676" s="108"/>
      <c r="G676" s="108"/>
    </row>
  </sheetData>
  <dataConsolidate/>
  <mergeCells count="58">
    <mergeCell ref="P17:P18"/>
    <mergeCell ref="G150:H150"/>
    <mergeCell ref="M150:N150"/>
    <mergeCell ref="C150:D150"/>
    <mergeCell ref="D31:D32"/>
    <mergeCell ref="C29:P29"/>
    <mergeCell ref="A52:P52"/>
    <mergeCell ref="C86:G86"/>
    <mergeCell ref="C87:P87"/>
    <mergeCell ref="B17:B18"/>
    <mergeCell ref="C5:P5"/>
    <mergeCell ref="C1:P1"/>
    <mergeCell ref="H3:J3"/>
    <mergeCell ref="C16:P16"/>
    <mergeCell ref="C6:C7"/>
    <mergeCell ref="P6:P7"/>
    <mergeCell ref="K6:K7"/>
    <mergeCell ref="N6:N7"/>
    <mergeCell ref="B8:P8"/>
    <mergeCell ref="B6:B7"/>
    <mergeCell ref="F6:F7"/>
    <mergeCell ref="O6:O7"/>
    <mergeCell ref="D6:D7"/>
    <mergeCell ref="C15:G15"/>
    <mergeCell ref="M6:M7"/>
    <mergeCell ref="E6:E7"/>
    <mergeCell ref="H6:J6"/>
    <mergeCell ref="L6:L7"/>
    <mergeCell ref="K31:K32"/>
    <mergeCell ref="C17:C18"/>
    <mergeCell ref="C20:P20"/>
    <mergeCell ref="M31:M32"/>
    <mergeCell ref="F31:F32"/>
    <mergeCell ref="N17:N18"/>
    <mergeCell ref="C26:G26"/>
    <mergeCell ref="P31:P32"/>
    <mergeCell ref="H17:J17"/>
    <mergeCell ref="K17:K18"/>
    <mergeCell ref="F17:F18"/>
    <mergeCell ref="L17:L18"/>
    <mergeCell ref="D17:D18"/>
    <mergeCell ref="O17:O18"/>
    <mergeCell ref="A6:A7"/>
    <mergeCell ref="O31:O32"/>
    <mergeCell ref="B31:B32"/>
    <mergeCell ref="A17:A18"/>
    <mergeCell ref="C31:C32"/>
    <mergeCell ref="E17:E18"/>
    <mergeCell ref="G17:G18"/>
    <mergeCell ref="A31:A32"/>
    <mergeCell ref="G31:G32"/>
    <mergeCell ref="N31:N32"/>
    <mergeCell ref="E31:E32"/>
    <mergeCell ref="L31:L32"/>
    <mergeCell ref="C30:P30"/>
    <mergeCell ref="M17:M18"/>
    <mergeCell ref="H31:J31"/>
    <mergeCell ref="G6:G7"/>
  </mergeCells>
  <phoneticPr fontId="0" type="noConversion"/>
  <pageMargins left="0.78740157480314965" right="0.78740157480314965" top="1.1811023622047245" bottom="0.39370078740157483" header="0.31496062992125984" footer="0.31496062992125984"/>
  <pageSetup paperSize="9" scale="46" firstPageNumber="4" fitToHeight="2" orientation="landscape" useFirstPageNumber="1" horizontalDpi="180" verticalDpi="18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869"/>
  <sheetViews>
    <sheetView view="pageBreakPreview" topLeftCell="A854" zoomScale="120" zoomScaleNormal="100" zoomScaleSheetLayoutView="120" workbookViewId="0">
      <selection activeCell="C852" sqref="C852"/>
    </sheetView>
  </sheetViews>
  <sheetFormatPr defaultColWidth="8.85546875" defaultRowHeight="12.75"/>
  <cols>
    <col min="1" max="1" width="4.7109375" style="95" customWidth="1"/>
    <col min="2" max="2" width="28" style="95" customWidth="1"/>
    <col min="3" max="3" width="19.5703125" style="95" customWidth="1"/>
    <col min="4" max="4" width="20.28515625" style="95" customWidth="1"/>
    <col min="5" max="5" width="19.28515625" style="95" customWidth="1"/>
    <col min="6" max="6" width="14.28515625" style="221" customWidth="1"/>
    <col min="7" max="7" width="36.7109375" style="95" customWidth="1"/>
    <col min="8" max="8" width="21.5703125" style="95" customWidth="1"/>
    <col min="9" max="9" width="333.5703125" style="95" hidden="1" customWidth="1"/>
    <col min="10" max="16384" width="8.85546875" style="95"/>
  </cols>
  <sheetData>
    <row r="1" spans="1:9" ht="15.75">
      <c r="B1" s="314" t="s">
        <v>2175</v>
      </c>
      <c r="C1" s="314"/>
      <c r="D1" s="314"/>
      <c r="E1" s="314"/>
      <c r="F1" s="314"/>
      <c r="G1" s="314"/>
      <c r="H1" s="314"/>
      <c r="I1" s="31" t="s">
        <v>1465</v>
      </c>
    </row>
    <row r="2" spans="1:9" ht="15.75">
      <c r="A2" s="293" t="s">
        <v>2176</v>
      </c>
      <c r="B2" s="294"/>
      <c r="C2" s="294"/>
      <c r="D2" s="294"/>
      <c r="E2" s="294"/>
      <c r="F2" s="294"/>
      <c r="G2" s="294"/>
      <c r="H2" s="294"/>
      <c r="I2" s="222"/>
    </row>
    <row r="3" spans="1:9">
      <c r="A3" s="285" t="s">
        <v>1996</v>
      </c>
      <c r="B3" s="247" t="s">
        <v>10</v>
      </c>
      <c r="C3" s="247" t="s">
        <v>11</v>
      </c>
      <c r="D3" s="247"/>
      <c r="E3" s="247"/>
      <c r="F3" s="248" t="s">
        <v>12</v>
      </c>
      <c r="G3" s="247" t="s">
        <v>13</v>
      </c>
      <c r="H3" s="247" t="s">
        <v>14</v>
      </c>
      <c r="I3" s="247" t="s">
        <v>15</v>
      </c>
    </row>
    <row r="4" spans="1:9" ht="25.5">
      <c r="A4" s="286"/>
      <c r="B4" s="247"/>
      <c r="C4" s="166" t="s">
        <v>18</v>
      </c>
      <c r="D4" s="166" t="s">
        <v>19</v>
      </c>
      <c r="E4" s="166" t="s">
        <v>20</v>
      </c>
      <c r="F4" s="249"/>
      <c r="G4" s="247"/>
      <c r="H4" s="247"/>
      <c r="I4" s="247"/>
    </row>
    <row r="5" spans="1:9" ht="12.75" customHeight="1">
      <c r="A5" s="287" t="s">
        <v>1327</v>
      </c>
      <c r="B5" s="288"/>
      <c r="C5" s="288"/>
      <c r="D5" s="288"/>
      <c r="E5" s="288"/>
      <c r="F5" s="288"/>
      <c r="G5" s="288"/>
      <c r="H5" s="288"/>
      <c r="I5" s="289"/>
    </row>
    <row r="6" spans="1:9" ht="12.75" customHeight="1">
      <c r="A6" s="290"/>
      <c r="B6" s="291"/>
      <c r="C6" s="291"/>
      <c r="D6" s="291"/>
      <c r="E6" s="291"/>
      <c r="F6" s="291"/>
      <c r="G6" s="291"/>
      <c r="H6" s="291"/>
      <c r="I6" s="292"/>
    </row>
    <row r="7" spans="1:9" ht="51">
      <c r="A7" s="55">
        <v>1</v>
      </c>
      <c r="B7" s="132" t="s">
        <v>1328</v>
      </c>
      <c r="C7" s="111">
        <v>295000</v>
      </c>
      <c r="D7" s="59">
        <v>59000.04</v>
      </c>
      <c r="E7" s="59">
        <f>C7-D7</f>
        <v>235999.96</v>
      </c>
      <c r="F7" s="112">
        <v>45652</v>
      </c>
      <c r="G7" s="62" t="s">
        <v>1323</v>
      </c>
      <c r="H7" s="62" t="s">
        <v>466</v>
      </c>
      <c r="I7" s="28"/>
    </row>
    <row r="8" spans="1:9" ht="51">
      <c r="A8" s="55"/>
      <c r="B8" s="56" t="s">
        <v>1329</v>
      </c>
      <c r="C8" s="111">
        <v>1659271.58</v>
      </c>
      <c r="D8" s="59">
        <v>82963.56</v>
      </c>
      <c r="E8" s="59">
        <f>C8-D8</f>
        <v>1576308.02</v>
      </c>
      <c r="F8" s="112">
        <v>45652</v>
      </c>
      <c r="G8" s="62" t="s">
        <v>1330</v>
      </c>
      <c r="H8" s="62" t="s">
        <v>466</v>
      </c>
      <c r="I8" s="70"/>
    </row>
    <row r="9" spans="1:9">
      <c r="A9" s="55">
        <v>2</v>
      </c>
      <c r="B9" s="133" t="s">
        <v>1331</v>
      </c>
      <c r="C9" s="113">
        <f>C7+C8</f>
        <v>1954271.58</v>
      </c>
      <c r="D9" s="113">
        <f>D7+D8</f>
        <v>141963.6</v>
      </c>
      <c r="E9" s="23">
        <f t="shared" ref="E9" si="0">C9-D9</f>
        <v>1812307.98</v>
      </c>
      <c r="F9" s="112"/>
      <c r="G9" s="58"/>
      <c r="H9" s="62"/>
      <c r="I9" s="70"/>
    </row>
    <row r="10" spans="1:9" ht="15.75">
      <c r="A10" s="55"/>
      <c r="B10" s="294" t="s">
        <v>266</v>
      </c>
      <c r="C10" s="294"/>
      <c r="D10" s="294"/>
      <c r="E10" s="294"/>
      <c r="F10" s="294"/>
      <c r="G10" s="294"/>
      <c r="H10" s="294"/>
      <c r="I10" s="295"/>
    </row>
    <row r="11" spans="1:9" ht="51">
      <c r="A11" s="55">
        <v>3</v>
      </c>
      <c r="B11" s="56" t="s">
        <v>985</v>
      </c>
      <c r="C11" s="69">
        <v>28420.99</v>
      </c>
      <c r="D11" s="59">
        <f t="shared" ref="D11" si="1">C11</f>
        <v>28420.99</v>
      </c>
      <c r="E11" s="59">
        <f t="shared" ref="E11:E13" si="2">C11-D11</f>
        <v>0</v>
      </c>
      <c r="F11" s="112">
        <v>41731</v>
      </c>
      <c r="G11" s="58" t="s">
        <v>546</v>
      </c>
      <c r="H11" s="62" t="s">
        <v>466</v>
      </c>
      <c r="I11" s="70"/>
    </row>
    <row r="12" spans="1:9" ht="51">
      <c r="A12" s="55">
        <v>4</v>
      </c>
      <c r="B12" s="56" t="s">
        <v>1184</v>
      </c>
      <c r="C12" s="111">
        <v>11000</v>
      </c>
      <c r="D12" s="59">
        <v>11000</v>
      </c>
      <c r="E12" s="59">
        <f t="shared" si="2"/>
        <v>0</v>
      </c>
      <c r="F12" s="112">
        <v>44543</v>
      </c>
      <c r="G12" s="58" t="s">
        <v>1185</v>
      </c>
      <c r="H12" s="62" t="s">
        <v>466</v>
      </c>
      <c r="I12" s="70"/>
    </row>
    <row r="13" spans="1:9">
      <c r="A13" s="55"/>
      <c r="B13" s="133" t="s">
        <v>1305</v>
      </c>
      <c r="C13" s="113">
        <f>C11+C12</f>
        <v>39420.990000000005</v>
      </c>
      <c r="D13" s="113">
        <f>D11+D12</f>
        <v>39420.990000000005</v>
      </c>
      <c r="E13" s="23">
        <f t="shared" si="2"/>
        <v>0</v>
      </c>
      <c r="F13" s="112"/>
      <c r="G13" s="58"/>
      <c r="H13" s="62"/>
      <c r="I13" s="70"/>
    </row>
    <row r="14" spans="1:9" ht="15.75">
      <c r="A14" s="55"/>
      <c r="B14" s="282" t="s">
        <v>1304</v>
      </c>
      <c r="C14" s="282"/>
      <c r="D14" s="282"/>
      <c r="E14" s="282"/>
      <c r="F14" s="282"/>
      <c r="G14" s="282"/>
      <c r="H14" s="282"/>
      <c r="I14" s="283"/>
    </row>
    <row r="15" spans="1:9" ht="51">
      <c r="A15" s="55">
        <v>5</v>
      </c>
      <c r="B15" s="56" t="s">
        <v>922</v>
      </c>
      <c r="C15" s="69">
        <v>50092.22</v>
      </c>
      <c r="D15" s="59">
        <f t="shared" ref="D15:D23" si="3">C15</f>
        <v>50092.22</v>
      </c>
      <c r="E15" s="59">
        <f t="shared" ref="E15:E35" si="4">C15-D15</f>
        <v>0</v>
      </c>
      <c r="F15" s="112">
        <v>40710</v>
      </c>
      <c r="G15" s="62" t="s">
        <v>923</v>
      </c>
      <c r="H15" s="62" t="s">
        <v>466</v>
      </c>
      <c r="I15" s="70"/>
    </row>
    <row r="16" spans="1:9" ht="51">
      <c r="A16" s="55">
        <v>6</v>
      </c>
      <c r="B16" s="56" t="s">
        <v>813</v>
      </c>
      <c r="C16" s="69">
        <v>41000</v>
      </c>
      <c r="D16" s="59">
        <f t="shared" si="3"/>
        <v>41000</v>
      </c>
      <c r="E16" s="59">
        <f t="shared" si="4"/>
        <v>0</v>
      </c>
      <c r="F16" s="112">
        <v>43434</v>
      </c>
      <c r="G16" s="58" t="s">
        <v>814</v>
      </c>
      <c r="H16" s="62" t="s">
        <v>466</v>
      </c>
      <c r="I16" s="70"/>
    </row>
    <row r="17" spans="1:9" ht="51">
      <c r="A17" s="55">
        <v>7</v>
      </c>
      <c r="B17" s="56" t="s">
        <v>855</v>
      </c>
      <c r="C17" s="69">
        <v>30400</v>
      </c>
      <c r="D17" s="59">
        <f t="shared" si="3"/>
        <v>30400</v>
      </c>
      <c r="E17" s="59">
        <f t="shared" si="4"/>
        <v>0</v>
      </c>
      <c r="F17" s="112">
        <v>43531</v>
      </c>
      <c r="G17" s="58" t="s">
        <v>857</v>
      </c>
      <c r="H17" s="62" t="s">
        <v>466</v>
      </c>
      <c r="I17" s="70"/>
    </row>
    <row r="18" spans="1:9" ht="51">
      <c r="A18" s="55">
        <v>8</v>
      </c>
      <c r="B18" s="56" t="s">
        <v>855</v>
      </c>
      <c r="C18" s="69">
        <v>30400</v>
      </c>
      <c r="D18" s="59">
        <f t="shared" si="3"/>
        <v>30400</v>
      </c>
      <c r="E18" s="59">
        <f t="shared" si="4"/>
        <v>0</v>
      </c>
      <c r="F18" s="112">
        <v>43531</v>
      </c>
      <c r="G18" s="58" t="s">
        <v>857</v>
      </c>
      <c r="H18" s="62" t="s">
        <v>466</v>
      </c>
      <c r="I18" s="70"/>
    </row>
    <row r="19" spans="1:9" ht="51">
      <c r="A19" s="55">
        <v>9</v>
      </c>
      <c r="B19" s="56" t="s">
        <v>856</v>
      </c>
      <c r="C19" s="69">
        <v>45400</v>
      </c>
      <c r="D19" s="59">
        <f t="shared" si="3"/>
        <v>45400</v>
      </c>
      <c r="E19" s="59">
        <f t="shared" si="4"/>
        <v>0</v>
      </c>
      <c r="F19" s="112">
        <v>43525</v>
      </c>
      <c r="G19" s="58" t="s">
        <v>917</v>
      </c>
      <c r="H19" s="62" t="s">
        <v>466</v>
      </c>
      <c r="I19" s="70"/>
    </row>
    <row r="20" spans="1:9" ht="51">
      <c r="A20" s="55">
        <v>10</v>
      </c>
      <c r="B20" s="56" t="s">
        <v>911</v>
      </c>
      <c r="C20" s="69">
        <v>36610</v>
      </c>
      <c r="D20" s="59">
        <f t="shared" si="3"/>
        <v>36610</v>
      </c>
      <c r="E20" s="59">
        <f t="shared" si="4"/>
        <v>0</v>
      </c>
      <c r="F20" s="112">
        <v>43525</v>
      </c>
      <c r="G20" s="58" t="s">
        <v>918</v>
      </c>
      <c r="H20" s="62" t="s">
        <v>466</v>
      </c>
      <c r="I20" s="70"/>
    </row>
    <row r="21" spans="1:9" ht="51">
      <c r="A21" s="55">
        <v>11</v>
      </c>
      <c r="B21" s="56" t="s">
        <v>914</v>
      </c>
      <c r="C21" s="110">
        <v>48882.5</v>
      </c>
      <c r="D21" s="59">
        <f t="shared" si="3"/>
        <v>48882.5</v>
      </c>
      <c r="E21" s="59">
        <f t="shared" si="4"/>
        <v>0</v>
      </c>
      <c r="F21" s="112">
        <v>43733</v>
      </c>
      <c r="G21" s="58" t="s">
        <v>921</v>
      </c>
      <c r="H21" s="62" t="s">
        <v>466</v>
      </c>
      <c r="I21" s="70"/>
    </row>
    <row r="22" spans="1:9" ht="51">
      <c r="A22" s="55">
        <v>12</v>
      </c>
      <c r="B22" s="56" t="s">
        <v>915</v>
      </c>
      <c r="C22" s="114">
        <v>48882.5</v>
      </c>
      <c r="D22" s="59">
        <f t="shared" si="3"/>
        <v>48882.5</v>
      </c>
      <c r="E22" s="59">
        <f t="shared" si="4"/>
        <v>0</v>
      </c>
      <c r="F22" s="112">
        <v>43733</v>
      </c>
      <c r="G22" s="58" t="s">
        <v>921</v>
      </c>
      <c r="H22" s="62" t="s">
        <v>466</v>
      </c>
      <c r="I22" s="70"/>
    </row>
    <row r="23" spans="1:9" ht="51">
      <c r="A23" s="55">
        <v>13</v>
      </c>
      <c r="B23" s="56" t="s">
        <v>916</v>
      </c>
      <c r="C23" s="110">
        <v>48882.5</v>
      </c>
      <c r="D23" s="59">
        <f t="shared" si="3"/>
        <v>48882.5</v>
      </c>
      <c r="E23" s="59">
        <f t="shared" si="4"/>
        <v>0</v>
      </c>
      <c r="F23" s="112">
        <v>43733</v>
      </c>
      <c r="G23" s="58" t="s">
        <v>921</v>
      </c>
      <c r="H23" s="62" t="s">
        <v>466</v>
      </c>
      <c r="I23" s="70"/>
    </row>
    <row r="24" spans="1:9" ht="51">
      <c r="A24" s="55">
        <v>14</v>
      </c>
      <c r="B24" s="56" t="s">
        <v>986</v>
      </c>
      <c r="C24" s="110">
        <v>17076.400000000001</v>
      </c>
      <c r="D24" s="59">
        <v>17076.400000000001</v>
      </c>
      <c r="E24" s="59">
        <f t="shared" si="4"/>
        <v>0</v>
      </c>
      <c r="F24" s="112">
        <v>44032</v>
      </c>
      <c r="G24" s="58" t="s">
        <v>1013</v>
      </c>
      <c r="H24" s="62" t="s">
        <v>466</v>
      </c>
      <c r="I24" s="70"/>
    </row>
    <row r="25" spans="1:9" ht="51">
      <c r="A25" s="55">
        <v>15</v>
      </c>
      <c r="B25" s="56" t="s">
        <v>2011</v>
      </c>
      <c r="C25" s="110">
        <v>41900</v>
      </c>
      <c r="D25" s="59">
        <v>0</v>
      </c>
      <c r="E25" s="59">
        <f t="shared" si="4"/>
        <v>41900</v>
      </c>
      <c r="F25" s="112">
        <v>45829</v>
      </c>
      <c r="G25" s="58" t="s">
        <v>2012</v>
      </c>
      <c r="H25" s="62" t="s">
        <v>466</v>
      </c>
      <c r="I25" s="70"/>
    </row>
    <row r="26" spans="1:9" ht="51">
      <c r="A26" s="55">
        <v>16</v>
      </c>
      <c r="B26" s="56" t="s">
        <v>2013</v>
      </c>
      <c r="C26" s="110">
        <v>34790</v>
      </c>
      <c r="D26" s="59">
        <v>34790</v>
      </c>
      <c r="E26" s="59">
        <f t="shared" si="4"/>
        <v>0</v>
      </c>
      <c r="F26" s="112">
        <v>45929</v>
      </c>
      <c r="G26" s="58" t="s">
        <v>2014</v>
      </c>
      <c r="H26" s="62" t="s">
        <v>466</v>
      </c>
      <c r="I26" s="70"/>
    </row>
    <row r="27" spans="1:9" ht="51">
      <c r="A27" s="55">
        <v>17</v>
      </c>
      <c r="B27" s="56" t="s">
        <v>2015</v>
      </c>
      <c r="C27" s="110">
        <v>34790</v>
      </c>
      <c r="D27" s="59">
        <v>34790</v>
      </c>
      <c r="E27" s="59">
        <f t="shared" si="4"/>
        <v>0</v>
      </c>
      <c r="F27" s="112">
        <v>45929</v>
      </c>
      <c r="G27" s="58" t="s">
        <v>2014</v>
      </c>
      <c r="H27" s="62" t="s">
        <v>466</v>
      </c>
      <c r="I27" s="70"/>
    </row>
    <row r="28" spans="1:9" ht="51">
      <c r="A28" s="55">
        <v>18</v>
      </c>
      <c r="B28" s="56" t="s">
        <v>2016</v>
      </c>
      <c r="C28" s="110">
        <v>49700</v>
      </c>
      <c r="D28" s="59">
        <v>49700</v>
      </c>
      <c r="E28" s="59">
        <f t="shared" si="4"/>
        <v>0</v>
      </c>
      <c r="F28" s="112">
        <v>45829</v>
      </c>
      <c r="G28" s="58" t="s">
        <v>2012</v>
      </c>
      <c r="H28" s="62" t="s">
        <v>466</v>
      </c>
      <c r="I28" s="70"/>
    </row>
    <row r="29" spans="1:9" ht="51">
      <c r="A29" s="55">
        <v>19</v>
      </c>
      <c r="B29" s="56" t="s">
        <v>2017</v>
      </c>
      <c r="C29" s="110">
        <v>49700</v>
      </c>
      <c r="D29" s="59">
        <v>49700</v>
      </c>
      <c r="E29" s="59">
        <f t="shared" si="4"/>
        <v>0</v>
      </c>
      <c r="F29" s="112">
        <v>45829</v>
      </c>
      <c r="G29" s="58" t="s">
        <v>2012</v>
      </c>
      <c r="H29" s="62" t="s">
        <v>466</v>
      </c>
      <c r="I29" s="70"/>
    </row>
    <row r="30" spans="1:9" ht="51">
      <c r="A30" s="55">
        <v>20</v>
      </c>
      <c r="B30" s="56" t="s">
        <v>2018</v>
      </c>
      <c r="C30" s="110">
        <v>49700</v>
      </c>
      <c r="D30" s="59">
        <v>49700</v>
      </c>
      <c r="E30" s="59">
        <f t="shared" si="4"/>
        <v>0</v>
      </c>
      <c r="F30" s="112">
        <v>45829</v>
      </c>
      <c r="G30" s="58" t="s">
        <v>2012</v>
      </c>
      <c r="H30" s="62" t="s">
        <v>466</v>
      </c>
      <c r="I30" s="70"/>
    </row>
    <row r="31" spans="1:9" ht="51">
      <c r="A31" s="55">
        <v>21</v>
      </c>
      <c r="B31" s="56" t="s">
        <v>2019</v>
      </c>
      <c r="C31" s="110">
        <v>49700</v>
      </c>
      <c r="D31" s="59">
        <v>49700</v>
      </c>
      <c r="E31" s="59">
        <f t="shared" si="4"/>
        <v>0</v>
      </c>
      <c r="F31" s="112">
        <v>45829</v>
      </c>
      <c r="G31" s="58" t="s">
        <v>2012</v>
      </c>
      <c r="H31" s="62" t="s">
        <v>466</v>
      </c>
      <c r="I31" s="70"/>
    </row>
    <row r="32" spans="1:9" ht="51">
      <c r="A32" s="55">
        <v>22</v>
      </c>
      <c r="B32" s="56" t="s">
        <v>2020</v>
      </c>
      <c r="C32" s="110">
        <v>9300</v>
      </c>
      <c r="D32" s="59">
        <v>0</v>
      </c>
      <c r="E32" s="59">
        <f t="shared" si="4"/>
        <v>9300</v>
      </c>
      <c r="F32" s="112">
        <v>45829</v>
      </c>
      <c r="G32" s="58" t="s">
        <v>2012</v>
      </c>
      <c r="H32" s="62" t="s">
        <v>466</v>
      </c>
      <c r="I32" s="70"/>
    </row>
    <row r="33" spans="1:9" ht="51">
      <c r="A33" s="55">
        <v>23</v>
      </c>
      <c r="B33" s="56" t="s">
        <v>2021</v>
      </c>
      <c r="C33" s="110">
        <v>11800</v>
      </c>
      <c r="D33" s="59">
        <v>11800</v>
      </c>
      <c r="E33" s="59">
        <f t="shared" si="4"/>
        <v>0</v>
      </c>
      <c r="F33" s="112">
        <v>45829</v>
      </c>
      <c r="G33" s="58" t="s">
        <v>2012</v>
      </c>
      <c r="H33" s="62" t="s">
        <v>466</v>
      </c>
      <c r="I33" s="70"/>
    </row>
    <row r="34" spans="1:9" ht="51">
      <c r="A34" s="55">
        <v>24</v>
      </c>
      <c r="B34" s="56" t="s">
        <v>2022</v>
      </c>
      <c r="C34" s="110">
        <v>41900</v>
      </c>
      <c r="D34" s="59">
        <v>41900</v>
      </c>
      <c r="E34" s="59">
        <f t="shared" si="4"/>
        <v>0</v>
      </c>
      <c r="F34" s="112">
        <v>45829</v>
      </c>
      <c r="G34" s="58" t="s">
        <v>2012</v>
      </c>
      <c r="H34" s="62" t="s">
        <v>466</v>
      </c>
      <c r="I34" s="70"/>
    </row>
    <row r="35" spans="1:9" ht="51">
      <c r="A35" s="55">
        <v>25</v>
      </c>
      <c r="B35" s="56" t="s">
        <v>2023</v>
      </c>
      <c r="C35" s="110">
        <v>41900</v>
      </c>
      <c r="D35" s="59">
        <v>41900</v>
      </c>
      <c r="E35" s="59">
        <f t="shared" si="4"/>
        <v>0</v>
      </c>
      <c r="F35" s="112">
        <v>45829</v>
      </c>
      <c r="G35" s="58" t="s">
        <v>2012</v>
      </c>
      <c r="H35" s="62" t="s">
        <v>466</v>
      </c>
      <c r="I35" s="70"/>
    </row>
    <row r="36" spans="1:9">
      <c r="A36" s="55"/>
      <c r="B36" s="133" t="s">
        <v>1305</v>
      </c>
      <c r="C36" s="24">
        <f>SUM(C15:C35)</f>
        <v>812806.12</v>
      </c>
      <c r="D36" s="24">
        <f>SUM(D15:D35)</f>
        <v>761606.12</v>
      </c>
      <c r="E36" s="24">
        <f>SUM(E15:E35)</f>
        <v>51200</v>
      </c>
      <c r="F36" s="112"/>
      <c r="G36" s="62"/>
      <c r="H36" s="62"/>
      <c r="I36" s="70"/>
    </row>
    <row r="37" spans="1:9" ht="15.75">
      <c r="A37" s="55"/>
      <c r="B37" s="282" t="s">
        <v>1306</v>
      </c>
      <c r="C37" s="296"/>
      <c r="D37" s="296"/>
      <c r="E37" s="296"/>
      <c r="F37" s="296"/>
      <c r="G37" s="296"/>
      <c r="H37" s="296"/>
      <c r="I37" s="297"/>
    </row>
    <row r="38" spans="1:9" ht="51">
      <c r="A38" s="55">
        <v>26</v>
      </c>
      <c r="B38" s="56" t="s">
        <v>1012</v>
      </c>
      <c r="C38" s="110">
        <v>33750</v>
      </c>
      <c r="D38" s="59">
        <v>33750</v>
      </c>
      <c r="E38" s="59">
        <f t="shared" ref="E38" si="5">C38-D38</f>
        <v>0</v>
      </c>
      <c r="F38" s="112">
        <v>44186</v>
      </c>
      <c r="G38" s="58" t="s">
        <v>1014</v>
      </c>
      <c r="H38" s="62" t="s">
        <v>466</v>
      </c>
      <c r="I38" s="55"/>
    </row>
    <row r="39" spans="1:9">
      <c r="A39" s="55"/>
      <c r="B39" s="133" t="s">
        <v>1305</v>
      </c>
      <c r="C39" s="24">
        <f>SUM(C38)</f>
        <v>33750</v>
      </c>
      <c r="D39" s="24">
        <f>SUM(D38)</f>
        <v>33750</v>
      </c>
      <c r="E39" s="24">
        <f>SUM(E18:E38)</f>
        <v>102400</v>
      </c>
      <c r="F39" s="112"/>
      <c r="G39" s="62"/>
      <c r="H39" s="62"/>
      <c r="I39" s="70"/>
    </row>
    <row r="40" spans="1:9" ht="15.75">
      <c r="A40" s="55"/>
      <c r="B40" s="282" t="s">
        <v>1307</v>
      </c>
      <c r="C40" s="304"/>
      <c r="D40" s="304"/>
      <c r="E40" s="304"/>
      <c r="F40" s="304"/>
      <c r="G40" s="304"/>
      <c r="H40" s="304"/>
      <c r="I40" s="305"/>
    </row>
    <row r="41" spans="1:9" ht="51">
      <c r="A41" s="55">
        <v>27</v>
      </c>
      <c r="B41" s="56" t="s">
        <v>451</v>
      </c>
      <c r="C41" s="69">
        <v>5600</v>
      </c>
      <c r="D41" s="59">
        <f t="shared" ref="D41:D44" si="6">C41</f>
        <v>5600</v>
      </c>
      <c r="E41" s="59">
        <f t="shared" ref="E41:E63" si="7">C41-D41</f>
        <v>0</v>
      </c>
      <c r="F41" s="112">
        <v>42171</v>
      </c>
      <c r="G41" s="58" t="s">
        <v>555</v>
      </c>
      <c r="H41" s="62" t="s">
        <v>466</v>
      </c>
      <c r="I41" s="70"/>
    </row>
    <row r="42" spans="1:9" ht="51">
      <c r="A42" s="55">
        <v>28</v>
      </c>
      <c r="B42" s="56" t="s">
        <v>719</v>
      </c>
      <c r="C42" s="69">
        <v>10260</v>
      </c>
      <c r="D42" s="59">
        <f t="shared" si="6"/>
        <v>10260</v>
      </c>
      <c r="E42" s="59">
        <f t="shared" si="7"/>
        <v>0</v>
      </c>
      <c r="F42" s="112">
        <v>43236</v>
      </c>
      <c r="G42" s="58" t="s">
        <v>782</v>
      </c>
      <c r="H42" s="62" t="s">
        <v>466</v>
      </c>
      <c r="I42" s="70"/>
    </row>
    <row r="43" spans="1:9" ht="51">
      <c r="A43" s="55">
        <v>29</v>
      </c>
      <c r="B43" s="56" t="s">
        <v>719</v>
      </c>
      <c r="C43" s="69">
        <v>10750</v>
      </c>
      <c r="D43" s="59">
        <f t="shared" si="6"/>
        <v>10750</v>
      </c>
      <c r="E43" s="59">
        <f t="shared" si="7"/>
        <v>0</v>
      </c>
      <c r="F43" s="112">
        <v>43081</v>
      </c>
      <c r="G43" s="58" t="s">
        <v>723</v>
      </c>
      <c r="H43" s="62" t="s">
        <v>466</v>
      </c>
      <c r="I43" s="70"/>
    </row>
    <row r="44" spans="1:9" ht="51">
      <c r="A44" s="55">
        <v>30</v>
      </c>
      <c r="B44" s="56" t="s">
        <v>719</v>
      </c>
      <c r="C44" s="69">
        <v>10750</v>
      </c>
      <c r="D44" s="59">
        <f t="shared" si="6"/>
        <v>10750</v>
      </c>
      <c r="E44" s="59">
        <f t="shared" si="7"/>
        <v>0</v>
      </c>
      <c r="F44" s="112">
        <v>43081</v>
      </c>
      <c r="G44" s="58" t="s">
        <v>723</v>
      </c>
      <c r="H44" s="62" t="s">
        <v>466</v>
      </c>
      <c r="I44" s="70"/>
    </row>
    <row r="45" spans="1:9" ht="51">
      <c r="A45" s="55">
        <v>31</v>
      </c>
      <c r="B45" s="56" t="s">
        <v>1124</v>
      </c>
      <c r="C45" s="111">
        <v>19992</v>
      </c>
      <c r="D45" s="59">
        <v>19992</v>
      </c>
      <c r="E45" s="59">
        <f t="shared" si="7"/>
        <v>0</v>
      </c>
      <c r="F45" s="112">
        <v>44302</v>
      </c>
      <c r="G45" s="58" t="s">
        <v>1125</v>
      </c>
      <c r="H45" s="62" t="s">
        <v>466</v>
      </c>
      <c r="I45" s="70"/>
    </row>
    <row r="46" spans="1:9" ht="51">
      <c r="A46" s="55">
        <v>32</v>
      </c>
      <c r="B46" s="56" t="s">
        <v>1126</v>
      </c>
      <c r="C46" s="111">
        <v>19992</v>
      </c>
      <c r="D46" s="59">
        <v>19992</v>
      </c>
      <c r="E46" s="59">
        <f t="shared" si="7"/>
        <v>0</v>
      </c>
      <c r="F46" s="112">
        <v>44302</v>
      </c>
      <c r="G46" s="58" t="s">
        <v>1125</v>
      </c>
      <c r="H46" s="62" t="s">
        <v>466</v>
      </c>
      <c r="I46" s="70"/>
    </row>
    <row r="47" spans="1:9" ht="51">
      <c r="A47" s="55">
        <v>33</v>
      </c>
      <c r="B47" s="56" t="s">
        <v>1127</v>
      </c>
      <c r="C47" s="111">
        <v>19992</v>
      </c>
      <c r="D47" s="59">
        <v>19992</v>
      </c>
      <c r="E47" s="59">
        <f t="shared" si="7"/>
        <v>0</v>
      </c>
      <c r="F47" s="112">
        <v>44302</v>
      </c>
      <c r="G47" s="58" t="s">
        <v>1125</v>
      </c>
      <c r="H47" s="62" t="s">
        <v>466</v>
      </c>
      <c r="I47" s="70"/>
    </row>
    <row r="48" spans="1:9" ht="51">
      <c r="A48" s="55">
        <v>34</v>
      </c>
      <c r="B48" s="56" t="s">
        <v>1128</v>
      </c>
      <c r="C48" s="111">
        <v>19992</v>
      </c>
      <c r="D48" s="59">
        <v>19992</v>
      </c>
      <c r="E48" s="59">
        <f t="shared" si="7"/>
        <v>0</v>
      </c>
      <c r="F48" s="112">
        <v>44302</v>
      </c>
      <c r="G48" s="58" t="s">
        <v>1125</v>
      </c>
      <c r="H48" s="62" t="s">
        <v>466</v>
      </c>
      <c r="I48" s="70"/>
    </row>
    <row r="49" spans="1:9" ht="51">
      <c r="A49" s="55">
        <v>35</v>
      </c>
      <c r="B49" s="56" t="s">
        <v>1129</v>
      </c>
      <c r="C49" s="111">
        <v>19992</v>
      </c>
      <c r="D49" s="59">
        <v>19992</v>
      </c>
      <c r="E49" s="59">
        <f t="shared" si="7"/>
        <v>0</v>
      </c>
      <c r="F49" s="112">
        <v>44302</v>
      </c>
      <c r="G49" s="58" t="s">
        <v>1125</v>
      </c>
      <c r="H49" s="62" t="s">
        <v>466</v>
      </c>
      <c r="I49" s="70"/>
    </row>
    <row r="50" spans="1:9" ht="51">
      <c r="A50" s="55">
        <v>36</v>
      </c>
      <c r="B50" s="56" t="s">
        <v>1130</v>
      </c>
      <c r="C50" s="111">
        <v>19992</v>
      </c>
      <c r="D50" s="59">
        <v>19992</v>
      </c>
      <c r="E50" s="59">
        <f t="shared" si="7"/>
        <v>0</v>
      </c>
      <c r="F50" s="112">
        <v>44302</v>
      </c>
      <c r="G50" s="58" t="s">
        <v>1125</v>
      </c>
      <c r="H50" s="62" t="s">
        <v>466</v>
      </c>
      <c r="I50" s="70"/>
    </row>
    <row r="51" spans="1:9" ht="51">
      <c r="A51" s="55">
        <v>37</v>
      </c>
      <c r="B51" s="56" t="s">
        <v>1131</v>
      </c>
      <c r="C51" s="111">
        <v>19992</v>
      </c>
      <c r="D51" s="59">
        <v>19992</v>
      </c>
      <c r="E51" s="59">
        <f t="shared" si="7"/>
        <v>0</v>
      </c>
      <c r="F51" s="112">
        <v>44302</v>
      </c>
      <c r="G51" s="58" t="s">
        <v>1125</v>
      </c>
      <c r="H51" s="62" t="s">
        <v>466</v>
      </c>
      <c r="I51" s="70"/>
    </row>
    <row r="52" spans="1:9" ht="51">
      <c r="A52" s="55">
        <v>38</v>
      </c>
      <c r="B52" s="56" t="s">
        <v>1132</v>
      </c>
      <c r="C52" s="111">
        <v>20927</v>
      </c>
      <c r="D52" s="115">
        <v>20927</v>
      </c>
      <c r="E52" s="59">
        <f t="shared" si="7"/>
        <v>0</v>
      </c>
      <c r="F52" s="112">
        <v>44302</v>
      </c>
      <c r="G52" s="58" t="s">
        <v>1125</v>
      </c>
      <c r="H52" s="62" t="s">
        <v>466</v>
      </c>
      <c r="I52" s="70"/>
    </row>
    <row r="53" spans="1:9" ht="51">
      <c r="A53" s="55">
        <v>39</v>
      </c>
      <c r="B53" s="56" t="s">
        <v>1133</v>
      </c>
      <c r="C53" s="111">
        <v>20927</v>
      </c>
      <c r="D53" s="115">
        <v>20927</v>
      </c>
      <c r="E53" s="59">
        <f t="shared" si="7"/>
        <v>0</v>
      </c>
      <c r="F53" s="112">
        <v>44302</v>
      </c>
      <c r="G53" s="58" t="s">
        <v>1125</v>
      </c>
      <c r="H53" s="62" t="s">
        <v>466</v>
      </c>
      <c r="I53" s="70"/>
    </row>
    <row r="54" spans="1:9" ht="51">
      <c r="A54" s="55">
        <v>40</v>
      </c>
      <c r="B54" s="56" t="s">
        <v>1134</v>
      </c>
      <c r="C54" s="111">
        <v>20927</v>
      </c>
      <c r="D54" s="115">
        <v>20927</v>
      </c>
      <c r="E54" s="59">
        <f t="shared" si="7"/>
        <v>0</v>
      </c>
      <c r="F54" s="112">
        <v>44302</v>
      </c>
      <c r="G54" s="58" t="s">
        <v>1125</v>
      </c>
      <c r="H54" s="62" t="s">
        <v>466</v>
      </c>
      <c r="I54" s="70"/>
    </row>
    <row r="55" spans="1:9" ht="51">
      <c r="A55" s="55">
        <v>41</v>
      </c>
      <c r="B55" s="56" t="s">
        <v>1135</v>
      </c>
      <c r="C55" s="110">
        <v>20927</v>
      </c>
      <c r="D55" s="116">
        <v>20927</v>
      </c>
      <c r="E55" s="59">
        <f t="shared" si="7"/>
        <v>0</v>
      </c>
      <c r="F55" s="112">
        <v>44302</v>
      </c>
      <c r="G55" s="58" t="s">
        <v>1125</v>
      </c>
      <c r="H55" s="62" t="s">
        <v>466</v>
      </c>
      <c r="I55" s="70"/>
    </row>
    <row r="56" spans="1:9" ht="51">
      <c r="A56" s="55">
        <v>42</v>
      </c>
      <c r="B56" s="56" t="s">
        <v>1136</v>
      </c>
      <c r="C56" s="110">
        <v>20927</v>
      </c>
      <c r="D56" s="110">
        <v>20927</v>
      </c>
      <c r="E56" s="59">
        <f t="shared" si="7"/>
        <v>0</v>
      </c>
      <c r="F56" s="112">
        <v>44302</v>
      </c>
      <c r="G56" s="58" t="s">
        <v>1125</v>
      </c>
      <c r="H56" s="62" t="s">
        <v>466</v>
      </c>
      <c r="I56" s="70"/>
    </row>
    <row r="57" spans="1:9" ht="51">
      <c r="A57" s="55">
        <v>43</v>
      </c>
      <c r="B57" s="56" t="s">
        <v>1137</v>
      </c>
      <c r="C57" s="110">
        <v>20927</v>
      </c>
      <c r="D57" s="110">
        <v>20927</v>
      </c>
      <c r="E57" s="59">
        <f t="shared" si="7"/>
        <v>0</v>
      </c>
      <c r="F57" s="112">
        <v>44302</v>
      </c>
      <c r="G57" s="58" t="s">
        <v>1125</v>
      </c>
      <c r="H57" s="62" t="s">
        <v>466</v>
      </c>
      <c r="I57" s="70"/>
    </row>
    <row r="58" spans="1:9" ht="51">
      <c r="A58" s="55">
        <v>44</v>
      </c>
      <c r="B58" s="56" t="s">
        <v>1138</v>
      </c>
      <c r="C58" s="110">
        <v>20927</v>
      </c>
      <c r="D58" s="110">
        <v>20927</v>
      </c>
      <c r="E58" s="59">
        <f t="shared" si="7"/>
        <v>0</v>
      </c>
      <c r="F58" s="112">
        <v>44302</v>
      </c>
      <c r="G58" s="58" t="s">
        <v>1125</v>
      </c>
      <c r="H58" s="62" t="s">
        <v>466</v>
      </c>
      <c r="I58" s="70"/>
    </row>
    <row r="59" spans="1:9" ht="51">
      <c r="A59" s="55">
        <v>45</v>
      </c>
      <c r="B59" s="56" t="s">
        <v>1139</v>
      </c>
      <c r="C59" s="110">
        <v>20927</v>
      </c>
      <c r="D59" s="110">
        <v>20927</v>
      </c>
      <c r="E59" s="59">
        <f t="shared" si="7"/>
        <v>0</v>
      </c>
      <c r="F59" s="112">
        <v>44302</v>
      </c>
      <c r="G59" s="58" t="s">
        <v>1125</v>
      </c>
      <c r="H59" s="62" t="s">
        <v>466</v>
      </c>
      <c r="I59" s="70"/>
    </row>
    <row r="60" spans="1:9" ht="51">
      <c r="A60" s="55">
        <v>46</v>
      </c>
      <c r="B60" s="56" t="s">
        <v>1140</v>
      </c>
      <c r="C60" s="110">
        <v>20927</v>
      </c>
      <c r="D60" s="110">
        <v>20927</v>
      </c>
      <c r="E60" s="59">
        <f t="shared" si="7"/>
        <v>0</v>
      </c>
      <c r="F60" s="112">
        <v>44302</v>
      </c>
      <c r="G60" s="58" t="s">
        <v>1125</v>
      </c>
      <c r="H60" s="62" t="s">
        <v>466</v>
      </c>
      <c r="I60" s="70"/>
    </row>
    <row r="61" spans="1:9" ht="51">
      <c r="A61" s="55">
        <v>47</v>
      </c>
      <c r="B61" s="56" t="s">
        <v>1141</v>
      </c>
      <c r="C61" s="110">
        <v>20927</v>
      </c>
      <c r="D61" s="110">
        <v>20927</v>
      </c>
      <c r="E61" s="59">
        <f t="shared" si="7"/>
        <v>0</v>
      </c>
      <c r="F61" s="112">
        <v>44302</v>
      </c>
      <c r="G61" s="58" t="s">
        <v>1125</v>
      </c>
      <c r="H61" s="62" t="s">
        <v>466</v>
      </c>
      <c r="I61" s="70"/>
    </row>
    <row r="62" spans="1:9" ht="51">
      <c r="A62" s="55">
        <v>48</v>
      </c>
      <c r="B62" s="56" t="s">
        <v>1142</v>
      </c>
      <c r="C62" s="110">
        <v>20927</v>
      </c>
      <c r="D62" s="117">
        <v>20927</v>
      </c>
      <c r="E62" s="118">
        <f t="shared" si="7"/>
        <v>0</v>
      </c>
      <c r="F62" s="112">
        <v>44302</v>
      </c>
      <c r="G62" s="58" t="s">
        <v>1125</v>
      </c>
      <c r="H62" s="62" t="s">
        <v>466</v>
      </c>
      <c r="I62" s="70"/>
    </row>
    <row r="63" spans="1:9" ht="51">
      <c r="A63" s="55">
        <v>49</v>
      </c>
      <c r="B63" s="56" t="s">
        <v>1186</v>
      </c>
      <c r="C63" s="111">
        <v>209350</v>
      </c>
      <c r="D63" s="59">
        <v>25939.47</v>
      </c>
      <c r="E63" s="59">
        <f t="shared" si="7"/>
        <v>183410.53</v>
      </c>
      <c r="F63" s="112">
        <v>44557</v>
      </c>
      <c r="G63" s="58" t="s">
        <v>1213</v>
      </c>
      <c r="H63" s="62" t="s">
        <v>466</v>
      </c>
      <c r="I63" s="70"/>
    </row>
    <row r="64" spans="1:9">
      <c r="A64" s="55"/>
      <c r="B64" s="133" t="s">
        <v>1305</v>
      </c>
      <c r="C64" s="24">
        <f>SUM(C41:C63)</f>
        <v>616851</v>
      </c>
      <c r="D64" s="24">
        <f>SUM(D41:D63)</f>
        <v>433440.47</v>
      </c>
      <c r="E64" s="24">
        <f>SUM(E41:E63)</f>
        <v>183410.53</v>
      </c>
      <c r="F64" s="112"/>
      <c r="G64" s="98"/>
      <c r="H64" s="98"/>
      <c r="I64" s="70"/>
    </row>
    <row r="65" spans="1:9" ht="15.75">
      <c r="A65" s="55"/>
      <c r="B65" s="306" t="s">
        <v>1308</v>
      </c>
      <c r="C65" s="307"/>
      <c r="D65" s="307"/>
      <c r="E65" s="307"/>
      <c r="F65" s="307"/>
      <c r="G65" s="307"/>
      <c r="H65" s="307"/>
      <c r="I65" s="308"/>
    </row>
    <row r="66" spans="1:9" ht="51">
      <c r="A66" s="55">
        <v>50</v>
      </c>
      <c r="B66" s="56" t="s">
        <v>449</v>
      </c>
      <c r="C66" s="69">
        <v>60195.55</v>
      </c>
      <c r="D66" s="59">
        <f t="shared" ref="D66:D83" si="8">C66</f>
        <v>60195.55</v>
      </c>
      <c r="E66" s="59">
        <f t="shared" ref="E66:E84" si="9">C66-D66</f>
        <v>0</v>
      </c>
      <c r="F66" s="112">
        <v>39420</v>
      </c>
      <c r="G66" s="62" t="s">
        <v>587</v>
      </c>
      <c r="H66" s="62" t="s">
        <v>466</v>
      </c>
      <c r="I66" s="70"/>
    </row>
    <row r="67" spans="1:9" ht="76.5">
      <c r="A67" s="55">
        <v>51</v>
      </c>
      <c r="B67" s="56" t="s">
        <v>965</v>
      </c>
      <c r="C67" s="69">
        <v>65970</v>
      </c>
      <c r="D67" s="59">
        <f t="shared" si="8"/>
        <v>65970</v>
      </c>
      <c r="E67" s="59">
        <f t="shared" si="9"/>
        <v>0</v>
      </c>
      <c r="F67" s="112">
        <v>39420</v>
      </c>
      <c r="G67" s="62" t="s">
        <v>588</v>
      </c>
      <c r="H67" s="62" t="s">
        <v>466</v>
      </c>
      <c r="I67" s="70"/>
    </row>
    <row r="68" spans="1:9" ht="51">
      <c r="A68" s="55">
        <v>52</v>
      </c>
      <c r="B68" s="56" t="s">
        <v>22</v>
      </c>
      <c r="C68" s="69">
        <v>7122</v>
      </c>
      <c r="D68" s="59">
        <f t="shared" si="8"/>
        <v>7122</v>
      </c>
      <c r="E68" s="59">
        <f t="shared" si="9"/>
        <v>0</v>
      </c>
      <c r="F68" s="112">
        <v>40605</v>
      </c>
      <c r="G68" s="62" t="s">
        <v>558</v>
      </c>
      <c r="H68" s="62" t="s">
        <v>466</v>
      </c>
      <c r="I68" s="70"/>
    </row>
    <row r="69" spans="1:9" ht="51">
      <c r="A69" s="55">
        <v>53</v>
      </c>
      <c r="B69" s="56" t="s">
        <v>983</v>
      </c>
      <c r="C69" s="69">
        <v>5550</v>
      </c>
      <c r="D69" s="59">
        <f t="shared" si="8"/>
        <v>5550</v>
      </c>
      <c r="E69" s="59">
        <f t="shared" si="9"/>
        <v>0</v>
      </c>
      <c r="F69" s="112">
        <v>41191</v>
      </c>
      <c r="G69" s="62" t="s">
        <v>561</v>
      </c>
      <c r="H69" s="62" t="s">
        <v>466</v>
      </c>
      <c r="I69" s="70"/>
    </row>
    <row r="70" spans="1:9" ht="51">
      <c r="A70" s="55">
        <v>54</v>
      </c>
      <c r="B70" s="56" t="s">
        <v>983</v>
      </c>
      <c r="C70" s="69">
        <v>5550</v>
      </c>
      <c r="D70" s="59">
        <f t="shared" si="8"/>
        <v>5550</v>
      </c>
      <c r="E70" s="59">
        <f t="shared" si="9"/>
        <v>0</v>
      </c>
      <c r="F70" s="112">
        <v>41251</v>
      </c>
      <c r="G70" s="62" t="s">
        <v>562</v>
      </c>
      <c r="H70" s="62" t="s">
        <v>466</v>
      </c>
      <c r="I70" s="70"/>
    </row>
    <row r="71" spans="1:9" ht="51">
      <c r="A71" s="55">
        <v>55</v>
      </c>
      <c r="B71" s="56" t="s">
        <v>28</v>
      </c>
      <c r="C71" s="69">
        <v>6700</v>
      </c>
      <c r="D71" s="59">
        <f t="shared" si="8"/>
        <v>6700</v>
      </c>
      <c r="E71" s="59">
        <f t="shared" si="9"/>
        <v>0</v>
      </c>
      <c r="F71" s="112">
        <v>41313</v>
      </c>
      <c r="G71" s="62" t="s">
        <v>556</v>
      </c>
      <c r="H71" s="62" t="s">
        <v>466</v>
      </c>
      <c r="I71" s="70"/>
    </row>
    <row r="72" spans="1:9" ht="51">
      <c r="A72" s="55">
        <v>56</v>
      </c>
      <c r="B72" s="56" t="s">
        <v>984</v>
      </c>
      <c r="C72" s="69">
        <v>7500</v>
      </c>
      <c r="D72" s="59">
        <f t="shared" si="8"/>
        <v>7500</v>
      </c>
      <c r="E72" s="59">
        <f t="shared" si="9"/>
        <v>0</v>
      </c>
      <c r="F72" s="112">
        <v>42349</v>
      </c>
      <c r="G72" s="62" t="s">
        <v>553</v>
      </c>
      <c r="H72" s="62" t="s">
        <v>466</v>
      </c>
      <c r="I72" s="70"/>
    </row>
    <row r="73" spans="1:9" ht="51">
      <c r="A73" s="55">
        <v>57</v>
      </c>
      <c r="B73" s="56" t="s">
        <v>450</v>
      </c>
      <c r="C73" s="69">
        <v>3700</v>
      </c>
      <c r="D73" s="59">
        <f t="shared" si="8"/>
        <v>3700</v>
      </c>
      <c r="E73" s="59">
        <f t="shared" si="9"/>
        <v>0</v>
      </c>
      <c r="F73" s="112">
        <v>42171</v>
      </c>
      <c r="G73" s="58" t="s">
        <v>552</v>
      </c>
      <c r="H73" s="62" t="s">
        <v>466</v>
      </c>
      <c r="I73" s="70"/>
    </row>
    <row r="74" spans="1:9" ht="51">
      <c r="A74" s="55">
        <v>58</v>
      </c>
      <c r="B74" s="56" t="s">
        <v>590</v>
      </c>
      <c r="C74" s="69">
        <v>11965.02</v>
      </c>
      <c r="D74" s="59">
        <f t="shared" si="8"/>
        <v>11965.02</v>
      </c>
      <c r="E74" s="59">
        <f t="shared" si="9"/>
        <v>0</v>
      </c>
      <c r="F74" s="112">
        <v>42598</v>
      </c>
      <c r="G74" s="58" t="s">
        <v>591</v>
      </c>
      <c r="H74" s="62" t="s">
        <v>466</v>
      </c>
      <c r="I74" s="70"/>
    </row>
    <row r="75" spans="1:9" ht="51">
      <c r="A75" s="55">
        <v>59</v>
      </c>
      <c r="B75" s="56" t="s">
        <v>716</v>
      </c>
      <c r="C75" s="69">
        <v>8180</v>
      </c>
      <c r="D75" s="59">
        <f t="shared" si="8"/>
        <v>8180</v>
      </c>
      <c r="E75" s="59">
        <f t="shared" si="9"/>
        <v>0</v>
      </c>
      <c r="F75" s="112">
        <v>42765</v>
      </c>
      <c r="G75" s="58" t="s">
        <v>722</v>
      </c>
      <c r="H75" s="62" t="s">
        <v>466</v>
      </c>
      <c r="I75" s="70"/>
    </row>
    <row r="76" spans="1:9" ht="51">
      <c r="A76" s="55">
        <v>60</v>
      </c>
      <c r="B76" s="56" t="s">
        <v>717</v>
      </c>
      <c r="C76" s="69">
        <v>30000</v>
      </c>
      <c r="D76" s="59">
        <f t="shared" si="8"/>
        <v>30000</v>
      </c>
      <c r="E76" s="59">
        <f t="shared" si="9"/>
        <v>0</v>
      </c>
      <c r="F76" s="112">
        <v>43080</v>
      </c>
      <c r="G76" s="58" t="s">
        <v>720</v>
      </c>
      <c r="H76" s="62" t="s">
        <v>466</v>
      </c>
      <c r="I76" s="70"/>
    </row>
    <row r="77" spans="1:9" ht="51">
      <c r="A77" s="55">
        <v>61</v>
      </c>
      <c r="B77" s="56" t="s">
        <v>718</v>
      </c>
      <c r="C77" s="69">
        <v>19590</v>
      </c>
      <c r="D77" s="59">
        <f t="shared" si="8"/>
        <v>19590</v>
      </c>
      <c r="E77" s="59">
        <f t="shared" si="9"/>
        <v>0</v>
      </c>
      <c r="F77" s="112">
        <v>42823</v>
      </c>
      <c r="G77" s="58" t="s">
        <v>721</v>
      </c>
      <c r="H77" s="62" t="s">
        <v>466</v>
      </c>
      <c r="I77" s="70"/>
    </row>
    <row r="78" spans="1:9" ht="51">
      <c r="A78" s="55">
        <v>62</v>
      </c>
      <c r="B78" s="56" t="s">
        <v>778</v>
      </c>
      <c r="C78" s="69">
        <v>14800</v>
      </c>
      <c r="D78" s="59">
        <f t="shared" si="8"/>
        <v>14800</v>
      </c>
      <c r="E78" s="59">
        <f t="shared" si="9"/>
        <v>0</v>
      </c>
      <c r="F78" s="112">
        <v>43196</v>
      </c>
      <c r="G78" s="58" t="s">
        <v>781</v>
      </c>
      <c r="H78" s="62" t="s">
        <v>466</v>
      </c>
      <c r="I78" s="70"/>
    </row>
    <row r="79" spans="1:9" ht="51">
      <c r="A79" s="55">
        <v>63</v>
      </c>
      <c r="B79" s="56" t="s">
        <v>779</v>
      </c>
      <c r="C79" s="69">
        <v>18600</v>
      </c>
      <c r="D79" s="59">
        <f t="shared" si="8"/>
        <v>18600</v>
      </c>
      <c r="E79" s="59">
        <f t="shared" si="9"/>
        <v>0</v>
      </c>
      <c r="F79" s="112">
        <v>43196</v>
      </c>
      <c r="G79" s="58" t="s">
        <v>781</v>
      </c>
      <c r="H79" s="62" t="s">
        <v>466</v>
      </c>
      <c r="I79" s="70"/>
    </row>
    <row r="80" spans="1:9" ht="51">
      <c r="A80" s="55">
        <v>64</v>
      </c>
      <c r="B80" s="56" t="s">
        <v>779</v>
      </c>
      <c r="C80" s="69">
        <v>18600</v>
      </c>
      <c r="D80" s="59">
        <f t="shared" si="8"/>
        <v>18600</v>
      </c>
      <c r="E80" s="59">
        <f t="shared" si="9"/>
        <v>0</v>
      </c>
      <c r="F80" s="112">
        <v>43196</v>
      </c>
      <c r="G80" s="58" t="s">
        <v>781</v>
      </c>
      <c r="H80" s="62" t="s">
        <v>466</v>
      </c>
      <c r="I80" s="70"/>
    </row>
    <row r="81" spans="1:9" ht="51">
      <c r="A81" s="55">
        <v>65</v>
      </c>
      <c r="B81" s="56" t="s">
        <v>780</v>
      </c>
      <c r="C81" s="69">
        <v>25300</v>
      </c>
      <c r="D81" s="59">
        <f t="shared" si="8"/>
        <v>25300</v>
      </c>
      <c r="E81" s="59">
        <f t="shared" si="9"/>
        <v>0</v>
      </c>
      <c r="F81" s="112">
        <v>43196</v>
      </c>
      <c r="G81" s="58" t="s">
        <v>781</v>
      </c>
      <c r="H81" s="62" t="s">
        <v>466</v>
      </c>
      <c r="I81" s="70"/>
    </row>
    <row r="82" spans="1:9" ht="51">
      <c r="A82" s="55">
        <v>66</v>
      </c>
      <c r="B82" s="56" t="s">
        <v>912</v>
      </c>
      <c r="C82" s="69">
        <v>11185.05</v>
      </c>
      <c r="D82" s="59">
        <f t="shared" si="8"/>
        <v>11185.05</v>
      </c>
      <c r="E82" s="59">
        <f t="shared" si="9"/>
        <v>0</v>
      </c>
      <c r="F82" s="112">
        <v>43728</v>
      </c>
      <c r="G82" s="58" t="s">
        <v>919</v>
      </c>
      <c r="H82" s="62" t="s">
        <v>466</v>
      </c>
      <c r="I82" s="70"/>
    </row>
    <row r="83" spans="1:9" ht="51">
      <c r="A83" s="55">
        <v>67</v>
      </c>
      <c r="B83" s="56" t="s">
        <v>913</v>
      </c>
      <c r="C83" s="69">
        <v>19401.55</v>
      </c>
      <c r="D83" s="59">
        <f t="shared" si="8"/>
        <v>19401.55</v>
      </c>
      <c r="E83" s="59">
        <f t="shared" si="9"/>
        <v>0</v>
      </c>
      <c r="F83" s="112">
        <v>43728</v>
      </c>
      <c r="G83" s="58" t="s">
        <v>920</v>
      </c>
      <c r="H83" s="62" t="s">
        <v>466</v>
      </c>
      <c r="I83" s="55"/>
    </row>
    <row r="84" spans="1:9" ht="51">
      <c r="A84" s="55">
        <v>68</v>
      </c>
      <c r="B84" s="56" t="s">
        <v>1143</v>
      </c>
      <c r="C84" s="111">
        <v>43550</v>
      </c>
      <c r="D84" s="59">
        <v>43550</v>
      </c>
      <c r="E84" s="59">
        <f t="shared" si="9"/>
        <v>0</v>
      </c>
      <c r="F84" s="112">
        <v>44383</v>
      </c>
      <c r="G84" s="58" t="s">
        <v>1144</v>
      </c>
      <c r="H84" s="62" t="s">
        <v>466</v>
      </c>
      <c r="I84" s="55"/>
    </row>
    <row r="85" spans="1:9">
      <c r="A85" s="55"/>
      <c r="B85" s="133" t="s">
        <v>1305</v>
      </c>
      <c r="C85" s="24">
        <f>SUM(C66:C84)</f>
        <v>383459.16999999993</v>
      </c>
      <c r="D85" s="24">
        <f>SUM(D66:D84)</f>
        <v>383459.16999999993</v>
      </c>
      <c r="E85" s="24">
        <f>SUM(E66:E84)</f>
        <v>0</v>
      </c>
      <c r="F85" s="112"/>
      <c r="G85" s="58"/>
      <c r="H85" s="62"/>
      <c r="I85" s="55"/>
    </row>
    <row r="86" spans="1:9" ht="15.75">
      <c r="A86" s="55"/>
      <c r="B86" s="282" t="s">
        <v>1309</v>
      </c>
      <c r="C86" s="282"/>
      <c r="D86" s="282"/>
      <c r="E86" s="282"/>
      <c r="F86" s="282"/>
      <c r="G86" s="282"/>
      <c r="H86" s="283"/>
      <c r="I86" s="55"/>
    </row>
    <row r="87" spans="1:9" ht="51">
      <c r="A87" s="55">
        <v>69</v>
      </c>
      <c r="B87" s="56" t="s">
        <v>1276</v>
      </c>
      <c r="C87" s="111">
        <v>370000</v>
      </c>
      <c r="D87" s="59">
        <v>148000.07999999999</v>
      </c>
      <c r="E87" s="59">
        <f>C87-D87</f>
        <v>221999.92</v>
      </c>
      <c r="F87" s="112" t="s">
        <v>1277</v>
      </c>
      <c r="G87" s="58" t="s">
        <v>1278</v>
      </c>
      <c r="H87" s="62" t="s">
        <v>466</v>
      </c>
      <c r="I87" s="55"/>
    </row>
    <row r="88" spans="1:9">
      <c r="A88" s="55"/>
      <c r="B88" s="133" t="s">
        <v>1305</v>
      </c>
      <c r="C88" s="24">
        <f>SUM(C87)</f>
        <v>370000</v>
      </c>
      <c r="D88" s="24">
        <f>SUM(D87)</f>
        <v>148000.07999999999</v>
      </c>
      <c r="E88" s="24">
        <f>SUM(E87)</f>
        <v>221999.92</v>
      </c>
      <c r="F88" s="112"/>
      <c r="G88" s="58"/>
      <c r="H88" s="62"/>
      <c r="I88" s="55"/>
    </row>
    <row r="89" spans="1:9" ht="15.75">
      <c r="A89" s="55"/>
      <c r="B89" s="282" t="s">
        <v>1310</v>
      </c>
      <c r="C89" s="282"/>
      <c r="D89" s="282"/>
      <c r="E89" s="282"/>
      <c r="F89" s="282"/>
      <c r="G89" s="282"/>
      <c r="H89" s="282"/>
      <c r="I89" s="283"/>
    </row>
    <row r="90" spans="1:9" ht="51">
      <c r="A90" s="55">
        <v>70</v>
      </c>
      <c r="B90" s="56" t="s">
        <v>232</v>
      </c>
      <c r="C90" s="69">
        <v>26700</v>
      </c>
      <c r="D90" s="59">
        <f>C90</f>
        <v>26700</v>
      </c>
      <c r="E90" s="59">
        <f t="shared" ref="E90:E97" si="10">C90-D90</f>
        <v>0</v>
      </c>
      <c r="F90" s="112">
        <v>39636</v>
      </c>
      <c r="G90" s="62" t="s">
        <v>542</v>
      </c>
      <c r="H90" s="62" t="s">
        <v>466</v>
      </c>
      <c r="I90" s="70"/>
    </row>
    <row r="91" spans="1:9" ht="51">
      <c r="A91" s="55">
        <v>71</v>
      </c>
      <c r="B91" s="56" t="s">
        <v>23</v>
      </c>
      <c r="C91" s="69">
        <v>9600</v>
      </c>
      <c r="D91" s="59">
        <f t="shared" ref="D91:D97" si="11">C91</f>
        <v>9600</v>
      </c>
      <c r="E91" s="59">
        <f t="shared" si="10"/>
        <v>0</v>
      </c>
      <c r="F91" s="112">
        <v>39990</v>
      </c>
      <c r="G91" s="62" t="s">
        <v>961</v>
      </c>
      <c r="H91" s="62" t="s">
        <v>466</v>
      </c>
      <c r="I91" s="70"/>
    </row>
    <row r="92" spans="1:9" ht="63.75">
      <c r="A92" s="55">
        <v>72</v>
      </c>
      <c r="B92" s="56" t="s">
        <v>966</v>
      </c>
      <c r="C92" s="69">
        <v>35140.629999999997</v>
      </c>
      <c r="D92" s="59">
        <f t="shared" si="11"/>
        <v>35140.629999999997</v>
      </c>
      <c r="E92" s="59">
        <f t="shared" si="10"/>
        <v>0</v>
      </c>
      <c r="F92" s="112">
        <v>39006</v>
      </c>
      <c r="G92" s="62" t="s">
        <v>967</v>
      </c>
      <c r="H92" s="62" t="s">
        <v>466</v>
      </c>
      <c r="I92" s="70"/>
    </row>
    <row r="93" spans="1:9" ht="51">
      <c r="A93" s="55">
        <v>73</v>
      </c>
      <c r="B93" s="56" t="s">
        <v>964</v>
      </c>
      <c r="C93" s="69">
        <v>45270.16</v>
      </c>
      <c r="D93" s="59">
        <f t="shared" si="11"/>
        <v>45270.16</v>
      </c>
      <c r="E93" s="59">
        <f t="shared" si="10"/>
        <v>0</v>
      </c>
      <c r="F93" s="112">
        <v>38315</v>
      </c>
      <c r="G93" s="55" t="s">
        <v>589</v>
      </c>
      <c r="H93" s="62" t="s">
        <v>466</v>
      </c>
      <c r="I93" s="70"/>
    </row>
    <row r="94" spans="1:9" ht="51">
      <c r="A94" s="55">
        <v>74</v>
      </c>
      <c r="B94" s="56" t="s">
        <v>24</v>
      </c>
      <c r="C94" s="69">
        <v>10139.99</v>
      </c>
      <c r="D94" s="59">
        <f t="shared" si="11"/>
        <v>10139.99</v>
      </c>
      <c r="E94" s="59">
        <f t="shared" si="10"/>
        <v>0</v>
      </c>
      <c r="F94" s="112">
        <v>39006</v>
      </c>
      <c r="G94" s="62" t="s">
        <v>566</v>
      </c>
      <c r="H94" s="62" t="s">
        <v>466</v>
      </c>
      <c r="I94" s="70"/>
    </row>
    <row r="95" spans="1:9" ht="51">
      <c r="A95" s="55">
        <v>75</v>
      </c>
      <c r="B95" s="56" t="s">
        <v>27</v>
      </c>
      <c r="C95" s="69">
        <v>7613</v>
      </c>
      <c r="D95" s="59">
        <f t="shared" si="11"/>
        <v>7613</v>
      </c>
      <c r="E95" s="59">
        <f t="shared" si="10"/>
        <v>0</v>
      </c>
      <c r="F95" s="112">
        <v>39437</v>
      </c>
      <c r="G95" s="55" t="s">
        <v>536</v>
      </c>
      <c r="H95" s="62" t="s">
        <v>466</v>
      </c>
      <c r="I95" s="70"/>
    </row>
    <row r="96" spans="1:9" ht="51">
      <c r="A96" s="55">
        <v>76</v>
      </c>
      <c r="B96" s="67" t="s">
        <v>17</v>
      </c>
      <c r="C96" s="59">
        <v>24990</v>
      </c>
      <c r="D96" s="59">
        <f t="shared" si="11"/>
        <v>24990</v>
      </c>
      <c r="E96" s="59">
        <f t="shared" si="10"/>
        <v>0</v>
      </c>
      <c r="F96" s="112">
        <v>41435</v>
      </c>
      <c r="G96" s="62" t="s">
        <v>557</v>
      </c>
      <c r="H96" s="62" t="s">
        <v>466</v>
      </c>
      <c r="I96" s="70"/>
    </row>
    <row r="97" spans="1:9" ht="51">
      <c r="A97" s="55">
        <v>77</v>
      </c>
      <c r="B97" s="56" t="s">
        <v>592</v>
      </c>
      <c r="C97" s="69">
        <v>6400</v>
      </c>
      <c r="D97" s="59">
        <f t="shared" si="11"/>
        <v>6400</v>
      </c>
      <c r="E97" s="59">
        <f t="shared" si="10"/>
        <v>0</v>
      </c>
      <c r="F97" s="112">
        <v>42471</v>
      </c>
      <c r="G97" s="58" t="s">
        <v>593</v>
      </c>
      <c r="H97" s="62" t="s">
        <v>466</v>
      </c>
      <c r="I97" s="70"/>
    </row>
    <row r="98" spans="1:9">
      <c r="A98" s="55"/>
      <c r="B98" s="133" t="s">
        <v>170</v>
      </c>
      <c r="C98" s="110">
        <f>SUM(C90:C97)</f>
        <v>165853.78000000003</v>
      </c>
      <c r="D98" s="110">
        <f>SUM(D90:D97)</f>
        <v>165853.78000000003</v>
      </c>
      <c r="E98" s="110">
        <f>SUM(E89:E96)</f>
        <v>0</v>
      </c>
      <c r="F98" s="119"/>
      <c r="G98" s="59"/>
      <c r="H98" s="55"/>
      <c r="I98" s="70"/>
    </row>
    <row r="99" spans="1:9">
      <c r="A99" s="55"/>
      <c r="B99" s="133" t="s">
        <v>1311</v>
      </c>
      <c r="C99" s="120">
        <f>C13+C36+C39+C64+C85+C88+C98</f>
        <v>2422141.0599999996</v>
      </c>
      <c r="D99" s="120">
        <f>D13+D36+D39+D64+D85+D88+D98</f>
        <v>1965530.61</v>
      </c>
      <c r="E99" s="120">
        <f>C99-D99</f>
        <v>456610.44999999949</v>
      </c>
      <c r="F99" s="121"/>
      <c r="G99" s="23"/>
      <c r="H99" s="122"/>
      <c r="I99" s="63"/>
    </row>
    <row r="100" spans="1:9" ht="15.75">
      <c r="A100" s="55"/>
      <c r="B100" s="283" t="s">
        <v>233</v>
      </c>
      <c r="C100" s="309"/>
      <c r="D100" s="309"/>
      <c r="E100" s="309"/>
      <c r="F100" s="309"/>
      <c r="G100" s="309"/>
      <c r="H100" s="309"/>
      <c r="I100" s="309"/>
    </row>
    <row r="101" spans="1:9" ht="51">
      <c r="A101" s="55">
        <v>78</v>
      </c>
      <c r="B101" s="56" t="s">
        <v>25</v>
      </c>
      <c r="C101" s="69">
        <v>4600</v>
      </c>
      <c r="D101" s="69">
        <f t="shared" ref="D101:D115" si="12">C101</f>
        <v>4600</v>
      </c>
      <c r="E101" s="59">
        <v>0</v>
      </c>
      <c r="F101" s="112">
        <v>39442</v>
      </c>
      <c r="G101" s="55" t="s">
        <v>538</v>
      </c>
      <c r="H101" s="62" t="s">
        <v>466</v>
      </c>
      <c r="I101" s="123"/>
    </row>
    <row r="102" spans="1:9" ht="51">
      <c r="A102" s="55">
        <v>79</v>
      </c>
      <c r="B102" s="56" t="s">
        <v>26</v>
      </c>
      <c r="C102" s="69">
        <v>3500</v>
      </c>
      <c r="D102" s="69">
        <f t="shared" si="12"/>
        <v>3500</v>
      </c>
      <c r="E102" s="59">
        <v>0</v>
      </c>
      <c r="F102" s="112">
        <v>39442</v>
      </c>
      <c r="G102" s="55" t="s">
        <v>538</v>
      </c>
      <c r="H102" s="62" t="s">
        <v>466</v>
      </c>
      <c r="I102" s="123"/>
    </row>
    <row r="103" spans="1:9" ht="51">
      <c r="A103" s="55">
        <v>80</v>
      </c>
      <c r="B103" s="56" t="s">
        <v>26</v>
      </c>
      <c r="C103" s="69">
        <v>3500</v>
      </c>
      <c r="D103" s="69">
        <f t="shared" si="12"/>
        <v>3500</v>
      </c>
      <c r="E103" s="59">
        <v>0</v>
      </c>
      <c r="F103" s="112">
        <v>39442</v>
      </c>
      <c r="G103" s="55" t="s">
        <v>538</v>
      </c>
      <c r="H103" s="62" t="s">
        <v>466</v>
      </c>
      <c r="I103" s="123"/>
    </row>
    <row r="104" spans="1:9" ht="51">
      <c r="A104" s="55">
        <v>81</v>
      </c>
      <c r="B104" s="56" t="s">
        <v>106</v>
      </c>
      <c r="C104" s="69">
        <v>4539</v>
      </c>
      <c r="D104" s="69">
        <f t="shared" si="12"/>
        <v>4539</v>
      </c>
      <c r="E104" s="59">
        <v>0</v>
      </c>
      <c r="F104" s="112">
        <v>39006</v>
      </c>
      <c r="G104" s="62" t="s">
        <v>567</v>
      </c>
      <c r="H104" s="62" t="s">
        <v>466</v>
      </c>
      <c r="I104" s="55"/>
    </row>
    <row r="105" spans="1:9" ht="51">
      <c r="A105" s="55">
        <v>82</v>
      </c>
      <c r="B105" s="56" t="s">
        <v>106</v>
      </c>
      <c r="C105" s="69">
        <v>4539</v>
      </c>
      <c r="D105" s="69">
        <f t="shared" si="12"/>
        <v>4539</v>
      </c>
      <c r="E105" s="59">
        <v>0</v>
      </c>
      <c r="F105" s="112">
        <v>39006</v>
      </c>
      <c r="G105" s="62" t="s">
        <v>567</v>
      </c>
      <c r="H105" s="62" t="s">
        <v>466</v>
      </c>
      <c r="I105" s="55"/>
    </row>
    <row r="106" spans="1:9" ht="51">
      <c r="A106" s="55">
        <v>83</v>
      </c>
      <c r="B106" s="56" t="s">
        <v>106</v>
      </c>
      <c r="C106" s="69">
        <v>4539</v>
      </c>
      <c r="D106" s="69">
        <f t="shared" si="12"/>
        <v>4539</v>
      </c>
      <c r="E106" s="59">
        <v>0</v>
      </c>
      <c r="F106" s="112">
        <v>39006</v>
      </c>
      <c r="G106" s="62" t="s">
        <v>567</v>
      </c>
      <c r="H106" s="62" t="s">
        <v>466</v>
      </c>
      <c r="I106" s="55"/>
    </row>
    <row r="107" spans="1:9" ht="51">
      <c r="A107" s="55">
        <v>84</v>
      </c>
      <c r="B107" s="56" t="s">
        <v>31</v>
      </c>
      <c r="C107" s="69">
        <v>6732</v>
      </c>
      <c r="D107" s="69">
        <f t="shared" si="12"/>
        <v>6732</v>
      </c>
      <c r="E107" s="59">
        <v>0</v>
      </c>
      <c r="F107" s="112">
        <v>39063</v>
      </c>
      <c r="G107" s="62" t="s">
        <v>567</v>
      </c>
      <c r="H107" s="62" t="s">
        <v>466</v>
      </c>
      <c r="I107" s="55"/>
    </row>
    <row r="108" spans="1:9" ht="51">
      <c r="A108" s="55">
        <v>85</v>
      </c>
      <c r="B108" s="56" t="s">
        <v>29</v>
      </c>
      <c r="C108" s="69">
        <v>6307.68</v>
      </c>
      <c r="D108" s="69">
        <f t="shared" si="12"/>
        <v>6307.68</v>
      </c>
      <c r="E108" s="59">
        <v>0</v>
      </c>
      <c r="F108" s="112">
        <v>38939</v>
      </c>
      <c r="G108" s="62" t="s">
        <v>567</v>
      </c>
      <c r="H108" s="62" t="s">
        <v>466</v>
      </c>
      <c r="I108" s="55"/>
    </row>
    <row r="109" spans="1:9" ht="51">
      <c r="A109" s="55">
        <v>86</v>
      </c>
      <c r="B109" s="56" t="s">
        <v>32</v>
      </c>
      <c r="C109" s="69">
        <v>5090</v>
      </c>
      <c r="D109" s="69">
        <f t="shared" si="12"/>
        <v>5090</v>
      </c>
      <c r="E109" s="59">
        <v>0</v>
      </c>
      <c r="F109" s="112">
        <v>40535</v>
      </c>
      <c r="G109" s="55"/>
      <c r="H109" s="62" t="s">
        <v>466</v>
      </c>
      <c r="I109" s="55"/>
    </row>
    <row r="110" spans="1:9" ht="51">
      <c r="A110" s="55">
        <v>87</v>
      </c>
      <c r="B110" s="56" t="s">
        <v>32</v>
      </c>
      <c r="C110" s="69">
        <v>5090</v>
      </c>
      <c r="D110" s="69">
        <f t="shared" si="12"/>
        <v>5090</v>
      </c>
      <c r="E110" s="59">
        <v>0</v>
      </c>
      <c r="F110" s="112">
        <v>40535</v>
      </c>
      <c r="G110" s="55"/>
      <c r="H110" s="62" t="s">
        <v>466</v>
      </c>
      <c r="I110" s="55"/>
    </row>
    <row r="111" spans="1:9" ht="51">
      <c r="A111" s="55">
        <v>88</v>
      </c>
      <c r="B111" s="56" t="s">
        <v>421</v>
      </c>
      <c r="C111" s="69">
        <v>14300</v>
      </c>
      <c r="D111" s="69">
        <f t="shared" si="12"/>
        <v>14300</v>
      </c>
      <c r="E111" s="59">
        <v>0</v>
      </c>
      <c r="F111" s="112">
        <v>41894</v>
      </c>
      <c r="G111" s="62" t="s">
        <v>594</v>
      </c>
      <c r="H111" s="62" t="s">
        <v>466</v>
      </c>
      <c r="I111" s="55"/>
    </row>
    <row r="112" spans="1:9" ht="51">
      <c r="A112" s="55">
        <v>89</v>
      </c>
      <c r="B112" s="56" t="s">
        <v>422</v>
      </c>
      <c r="C112" s="69">
        <v>9000</v>
      </c>
      <c r="D112" s="69">
        <f t="shared" si="12"/>
        <v>9000</v>
      </c>
      <c r="E112" s="59">
        <v>0</v>
      </c>
      <c r="F112" s="112">
        <v>41878</v>
      </c>
      <c r="G112" s="62" t="s">
        <v>595</v>
      </c>
      <c r="H112" s="62" t="s">
        <v>466</v>
      </c>
      <c r="I112" s="55"/>
    </row>
    <row r="113" spans="1:9" ht="51">
      <c r="A113" s="55">
        <v>90</v>
      </c>
      <c r="B113" s="56" t="s">
        <v>924</v>
      </c>
      <c r="C113" s="69">
        <v>13242</v>
      </c>
      <c r="D113" s="69">
        <f t="shared" si="12"/>
        <v>13242</v>
      </c>
      <c r="E113" s="59">
        <v>0</v>
      </c>
      <c r="F113" s="112">
        <v>43822</v>
      </c>
      <c r="G113" s="62" t="s">
        <v>926</v>
      </c>
      <c r="H113" s="62" t="s">
        <v>466</v>
      </c>
      <c r="I113" s="55"/>
    </row>
    <row r="114" spans="1:9" ht="51">
      <c r="A114" s="55">
        <v>91</v>
      </c>
      <c r="B114" s="56" t="s">
        <v>925</v>
      </c>
      <c r="C114" s="69">
        <v>11677</v>
      </c>
      <c r="D114" s="69">
        <f t="shared" si="12"/>
        <v>11677</v>
      </c>
      <c r="E114" s="59">
        <v>0</v>
      </c>
      <c r="F114" s="112">
        <v>43822</v>
      </c>
      <c r="G114" s="62" t="s">
        <v>927</v>
      </c>
      <c r="H114" s="62" t="s">
        <v>466</v>
      </c>
      <c r="I114" s="55"/>
    </row>
    <row r="115" spans="1:9" ht="51">
      <c r="A115" s="55">
        <v>92</v>
      </c>
      <c r="B115" s="56" t="s">
        <v>1313</v>
      </c>
      <c r="C115" s="69">
        <v>99700</v>
      </c>
      <c r="D115" s="69">
        <f t="shared" si="12"/>
        <v>99700</v>
      </c>
      <c r="E115" s="59">
        <v>0</v>
      </c>
      <c r="F115" s="112">
        <v>45469</v>
      </c>
      <c r="G115" s="62" t="s">
        <v>1319</v>
      </c>
      <c r="H115" s="62" t="s">
        <v>466</v>
      </c>
      <c r="I115" s="55"/>
    </row>
    <row r="116" spans="1:9" ht="51">
      <c r="A116" s="55">
        <v>93</v>
      </c>
      <c r="B116" s="56" t="s">
        <v>1314</v>
      </c>
      <c r="C116" s="69">
        <v>99700</v>
      </c>
      <c r="D116" s="69">
        <v>99700</v>
      </c>
      <c r="E116" s="59">
        <v>0</v>
      </c>
      <c r="F116" s="112">
        <v>45469</v>
      </c>
      <c r="G116" s="62" t="s">
        <v>1319</v>
      </c>
      <c r="H116" s="62" t="s">
        <v>466</v>
      </c>
      <c r="I116" s="55"/>
    </row>
    <row r="117" spans="1:9" ht="51">
      <c r="A117" s="55">
        <v>94</v>
      </c>
      <c r="B117" s="56" t="s">
        <v>1315</v>
      </c>
      <c r="C117" s="69">
        <v>99700</v>
      </c>
      <c r="D117" s="69">
        <v>99700</v>
      </c>
      <c r="E117" s="59">
        <v>0</v>
      </c>
      <c r="F117" s="112">
        <v>45469</v>
      </c>
      <c r="G117" s="62" t="s">
        <v>1319</v>
      </c>
      <c r="H117" s="62" t="s">
        <v>466</v>
      </c>
      <c r="I117" s="55"/>
    </row>
    <row r="118" spans="1:9" ht="51">
      <c r="A118" s="55">
        <v>95</v>
      </c>
      <c r="B118" s="56" t="s">
        <v>1316</v>
      </c>
      <c r="C118" s="69">
        <v>99700</v>
      </c>
      <c r="D118" s="69">
        <v>99700</v>
      </c>
      <c r="E118" s="59">
        <v>0</v>
      </c>
      <c r="F118" s="112">
        <v>45469</v>
      </c>
      <c r="G118" s="62" t="s">
        <v>1319</v>
      </c>
      <c r="H118" s="62" t="s">
        <v>466</v>
      </c>
      <c r="I118" s="55"/>
    </row>
    <row r="119" spans="1:9" ht="51">
      <c r="A119" s="55">
        <v>96</v>
      </c>
      <c r="B119" s="56" t="s">
        <v>1317</v>
      </c>
      <c r="C119" s="69">
        <v>99700</v>
      </c>
      <c r="D119" s="69">
        <v>99700</v>
      </c>
      <c r="E119" s="59">
        <v>0</v>
      </c>
      <c r="F119" s="112">
        <v>45469</v>
      </c>
      <c r="G119" s="62" t="s">
        <v>1319</v>
      </c>
      <c r="H119" s="62" t="s">
        <v>466</v>
      </c>
      <c r="I119" s="55"/>
    </row>
    <row r="120" spans="1:9" ht="51">
      <c r="A120" s="55">
        <v>97</v>
      </c>
      <c r="B120" s="56" t="s">
        <v>1318</v>
      </c>
      <c r="C120" s="69">
        <v>99700</v>
      </c>
      <c r="D120" s="69">
        <v>99700</v>
      </c>
      <c r="E120" s="59">
        <v>0</v>
      </c>
      <c r="F120" s="112">
        <v>45469</v>
      </c>
      <c r="G120" s="62" t="s">
        <v>1319</v>
      </c>
      <c r="H120" s="62" t="s">
        <v>466</v>
      </c>
      <c r="I120" s="55"/>
    </row>
    <row r="121" spans="1:9" ht="51">
      <c r="A121" s="55">
        <v>98</v>
      </c>
      <c r="B121" s="56" t="s">
        <v>1321</v>
      </c>
      <c r="C121" s="69">
        <v>275648</v>
      </c>
      <c r="D121" s="69">
        <v>55129.56</v>
      </c>
      <c r="E121" s="59">
        <f>C121-D121</f>
        <v>220518.44</v>
      </c>
      <c r="F121" s="112">
        <v>45650</v>
      </c>
      <c r="G121" s="62" t="s">
        <v>1320</v>
      </c>
      <c r="H121" s="62" t="s">
        <v>466</v>
      </c>
      <c r="I121" s="55"/>
    </row>
    <row r="122" spans="1:9" ht="51">
      <c r="A122" s="55">
        <v>99</v>
      </c>
      <c r="B122" s="56" t="s">
        <v>1322</v>
      </c>
      <c r="C122" s="69">
        <v>304000</v>
      </c>
      <c r="D122" s="69">
        <v>0</v>
      </c>
      <c r="E122" s="59">
        <f>C122-D122</f>
        <v>304000</v>
      </c>
      <c r="F122" s="112">
        <v>45652</v>
      </c>
      <c r="G122" s="62" t="s">
        <v>1323</v>
      </c>
      <c r="H122" s="62" t="s">
        <v>466</v>
      </c>
      <c r="I122" s="55"/>
    </row>
    <row r="123" spans="1:9" ht="51">
      <c r="A123" s="55">
        <v>100</v>
      </c>
      <c r="B123" s="56" t="s">
        <v>1324</v>
      </c>
      <c r="C123" s="69">
        <v>254000</v>
      </c>
      <c r="D123" s="69">
        <v>0</v>
      </c>
      <c r="E123" s="59">
        <f>C123-D123</f>
        <v>254000</v>
      </c>
      <c r="F123" s="112">
        <v>45652</v>
      </c>
      <c r="G123" s="62" t="s">
        <v>1325</v>
      </c>
      <c r="H123" s="62" t="s">
        <v>466</v>
      </c>
      <c r="I123" s="55"/>
    </row>
    <row r="124" spans="1:9" ht="51">
      <c r="A124" s="55">
        <v>101</v>
      </c>
      <c r="B124" s="56" t="s">
        <v>1326</v>
      </c>
      <c r="C124" s="69">
        <v>198000</v>
      </c>
      <c r="D124" s="69">
        <v>0</v>
      </c>
      <c r="E124" s="59">
        <f>C124-D124</f>
        <v>198000</v>
      </c>
      <c r="F124" s="112">
        <v>45652</v>
      </c>
      <c r="G124" s="62" t="s">
        <v>1325</v>
      </c>
      <c r="H124" s="62" t="s">
        <v>466</v>
      </c>
      <c r="I124" s="55"/>
    </row>
    <row r="125" spans="1:9">
      <c r="A125" s="55"/>
      <c r="B125" s="133" t="s">
        <v>1312</v>
      </c>
      <c r="C125" s="120">
        <f>SUM(C101:C124)</f>
        <v>1726503.68</v>
      </c>
      <c r="D125" s="120">
        <f>SUM(D101:D124)</f>
        <v>749985.24</v>
      </c>
      <c r="E125" s="120">
        <f>SUM(E101:E124)</f>
        <v>976518.44</v>
      </c>
      <c r="F125" s="119"/>
      <c r="G125" s="59"/>
      <c r="H125" s="62"/>
      <c r="I125" s="55"/>
    </row>
    <row r="126" spans="1:9">
      <c r="A126" s="55"/>
      <c r="B126" s="133" t="s">
        <v>423</v>
      </c>
      <c r="C126" s="24">
        <f>C99+C125+C9</f>
        <v>6102916.3199999994</v>
      </c>
      <c r="D126" s="24">
        <f>D99+D125+D9</f>
        <v>2857479.45</v>
      </c>
      <c r="E126" s="24">
        <f>E99+E125+E9</f>
        <v>3245436.8699999992</v>
      </c>
      <c r="F126" s="124"/>
      <c r="G126" s="59"/>
      <c r="H126" s="55"/>
      <c r="I126" s="55"/>
    </row>
    <row r="127" spans="1:9" ht="15.75">
      <c r="A127" s="55"/>
      <c r="B127" s="310" t="s">
        <v>1217</v>
      </c>
      <c r="C127" s="311"/>
      <c r="D127" s="311"/>
      <c r="E127" s="311"/>
      <c r="F127" s="311"/>
      <c r="G127" s="311"/>
      <c r="H127" s="311"/>
      <c r="I127" s="311"/>
    </row>
    <row r="128" spans="1:9">
      <c r="A128" s="55"/>
      <c r="B128" s="312" t="s">
        <v>10</v>
      </c>
      <c r="C128" s="247" t="s">
        <v>11</v>
      </c>
      <c r="D128" s="247"/>
      <c r="E128" s="247"/>
      <c r="F128" s="313" t="s">
        <v>12</v>
      </c>
      <c r="G128" s="247" t="s">
        <v>13</v>
      </c>
      <c r="H128" s="247" t="s">
        <v>14</v>
      </c>
      <c r="I128" s="247" t="s">
        <v>15</v>
      </c>
    </row>
    <row r="129" spans="1:9" ht="25.5">
      <c r="A129" s="55"/>
      <c r="B129" s="312"/>
      <c r="C129" s="166" t="s">
        <v>18</v>
      </c>
      <c r="D129" s="166" t="s">
        <v>19</v>
      </c>
      <c r="E129" s="166" t="s">
        <v>20</v>
      </c>
      <c r="F129" s="313"/>
      <c r="G129" s="247"/>
      <c r="H129" s="247"/>
      <c r="I129" s="247"/>
    </row>
    <row r="130" spans="1:9" ht="15.75">
      <c r="A130" s="55"/>
      <c r="B130" s="302" t="s">
        <v>234</v>
      </c>
      <c r="C130" s="302"/>
      <c r="D130" s="302"/>
      <c r="E130" s="302"/>
      <c r="F130" s="302"/>
      <c r="G130" s="302"/>
      <c r="H130" s="302"/>
      <c r="I130" s="303"/>
    </row>
    <row r="131" spans="1:9" ht="15.75">
      <c r="A131" s="55"/>
      <c r="B131" s="302" t="s">
        <v>1332</v>
      </c>
      <c r="C131" s="302"/>
      <c r="D131" s="302"/>
      <c r="E131" s="302"/>
      <c r="F131" s="302"/>
      <c r="G131" s="302"/>
      <c r="H131" s="302"/>
      <c r="I131" s="303"/>
    </row>
    <row r="132" spans="1:9" ht="76.5">
      <c r="A132" s="55">
        <v>102</v>
      </c>
      <c r="B132" s="56" t="s">
        <v>424</v>
      </c>
      <c r="C132" s="69">
        <v>7000</v>
      </c>
      <c r="D132" s="69">
        <v>7000</v>
      </c>
      <c r="E132" s="59">
        <f t="shared" ref="E132:E133" si="13">C132-D132</f>
        <v>0</v>
      </c>
      <c r="F132" s="112">
        <v>41913</v>
      </c>
      <c r="G132" s="79" t="s">
        <v>554</v>
      </c>
      <c r="H132" s="62" t="s">
        <v>466</v>
      </c>
      <c r="I132" s="125"/>
    </row>
    <row r="133" spans="1:9">
      <c r="A133" s="55"/>
      <c r="B133" s="134" t="s">
        <v>1305</v>
      </c>
      <c r="C133" s="125">
        <f>C132</f>
        <v>7000</v>
      </c>
      <c r="D133" s="69">
        <v>7000</v>
      </c>
      <c r="E133" s="59">
        <f t="shared" si="13"/>
        <v>0</v>
      </c>
      <c r="F133" s="125"/>
      <c r="G133" s="125"/>
      <c r="H133" s="125"/>
      <c r="I133" s="125"/>
    </row>
    <row r="134" spans="1:9" ht="33.75" customHeight="1">
      <c r="A134" s="55"/>
      <c r="B134" s="282" t="s">
        <v>1333</v>
      </c>
      <c r="C134" s="296"/>
      <c r="D134" s="296"/>
      <c r="E134" s="296"/>
      <c r="F134" s="296"/>
      <c r="G134" s="296"/>
      <c r="H134" s="296"/>
      <c r="I134" s="297"/>
    </row>
    <row r="135" spans="1:9" ht="89.25">
      <c r="A135" s="55">
        <v>103</v>
      </c>
      <c r="B135" s="56" t="s">
        <v>596</v>
      </c>
      <c r="C135" s="69">
        <f>90935+9721</f>
        <v>100656</v>
      </c>
      <c r="D135" s="69">
        <v>100656</v>
      </c>
      <c r="E135" s="59">
        <f t="shared" ref="E135:E136" si="14">C135-D135</f>
        <v>0</v>
      </c>
      <c r="F135" s="112">
        <v>39528</v>
      </c>
      <c r="G135" s="79" t="s">
        <v>850</v>
      </c>
      <c r="H135" s="62" t="s">
        <v>466</v>
      </c>
      <c r="I135" s="55"/>
    </row>
    <row r="136" spans="1:9">
      <c r="A136" s="55"/>
      <c r="B136" s="134" t="s">
        <v>1305</v>
      </c>
      <c r="C136" s="125">
        <f>C135</f>
        <v>100656</v>
      </c>
      <c r="D136" s="69">
        <f>D135</f>
        <v>100656</v>
      </c>
      <c r="E136" s="59">
        <f t="shared" si="14"/>
        <v>0</v>
      </c>
      <c r="F136" s="112"/>
      <c r="G136" s="79"/>
      <c r="H136" s="62"/>
      <c r="I136" s="55"/>
    </row>
    <row r="137" spans="1:9" ht="15.75">
      <c r="A137" s="55"/>
      <c r="B137" s="282" t="s">
        <v>1334</v>
      </c>
      <c r="C137" s="296"/>
      <c r="D137" s="296"/>
      <c r="E137" s="296"/>
      <c r="F137" s="296"/>
      <c r="G137" s="296"/>
      <c r="H137" s="296"/>
      <c r="I137" s="297"/>
    </row>
    <row r="138" spans="1:9" ht="87.75" customHeight="1">
      <c r="A138" s="55">
        <v>104</v>
      </c>
      <c r="B138" s="56" t="s">
        <v>1178</v>
      </c>
      <c r="C138" s="115">
        <v>140000</v>
      </c>
      <c r="D138" s="115">
        <v>93333.440000000002</v>
      </c>
      <c r="E138" s="59">
        <f t="shared" ref="E138:E139" si="15">C138-D138</f>
        <v>46666.559999999998</v>
      </c>
      <c r="F138" s="112">
        <v>44411</v>
      </c>
      <c r="G138" s="58" t="s">
        <v>2189</v>
      </c>
      <c r="H138" s="62" t="s">
        <v>466</v>
      </c>
      <c r="I138" s="55"/>
    </row>
    <row r="139" spans="1:9">
      <c r="A139" s="55"/>
      <c r="B139" s="134" t="s">
        <v>1305</v>
      </c>
      <c r="C139" s="125">
        <f>C138</f>
        <v>140000</v>
      </c>
      <c r="D139" s="69">
        <f>D138</f>
        <v>93333.440000000002</v>
      </c>
      <c r="E139" s="59">
        <f t="shared" si="15"/>
        <v>46666.559999999998</v>
      </c>
      <c r="F139" s="112"/>
      <c r="G139" s="79"/>
      <c r="H139" s="62"/>
      <c r="I139" s="55"/>
    </row>
    <row r="140" spans="1:9" ht="15.75">
      <c r="A140" s="55"/>
      <c r="B140" s="282" t="s">
        <v>1335</v>
      </c>
      <c r="C140" s="296"/>
      <c r="D140" s="296"/>
      <c r="E140" s="296"/>
      <c r="F140" s="296"/>
      <c r="G140" s="296"/>
      <c r="H140" s="296"/>
      <c r="I140" s="297"/>
    </row>
    <row r="141" spans="1:9" ht="143.25" customHeight="1">
      <c r="A141" s="55">
        <v>105</v>
      </c>
      <c r="B141" s="56" t="s">
        <v>1290</v>
      </c>
      <c r="C141" s="115">
        <v>28200</v>
      </c>
      <c r="D141" s="59">
        <v>28200</v>
      </c>
      <c r="E141" s="59">
        <v>0</v>
      </c>
      <c r="F141" s="112">
        <v>45279</v>
      </c>
      <c r="G141" s="58" t="s">
        <v>1291</v>
      </c>
      <c r="H141" s="62" t="s">
        <v>466</v>
      </c>
      <c r="I141" s="55"/>
    </row>
    <row r="142" spans="1:9">
      <c r="A142" s="55"/>
      <c r="B142" s="134" t="s">
        <v>1305</v>
      </c>
      <c r="C142" s="125">
        <f>C141</f>
        <v>28200</v>
      </c>
      <c r="D142" s="69">
        <f>D141</f>
        <v>28200</v>
      </c>
      <c r="E142" s="59">
        <f t="shared" ref="E142" si="16">C142-D142</f>
        <v>0</v>
      </c>
      <c r="F142" s="112"/>
      <c r="G142" s="79"/>
      <c r="H142" s="62"/>
      <c r="I142" s="55"/>
    </row>
    <row r="143" spans="1:9" ht="15.75">
      <c r="A143" s="55"/>
      <c r="B143" s="282" t="s">
        <v>1336</v>
      </c>
      <c r="C143" s="296"/>
      <c r="D143" s="296"/>
      <c r="E143" s="296"/>
      <c r="F143" s="296"/>
      <c r="G143" s="296"/>
      <c r="H143" s="296"/>
      <c r="I143" s="297"/>
    </row>
    <row r="144" spans="1:9" ht="51">
      <c r="A144" s="55">
        <v>106</v>
      </c>
      <c r="B144" s="56" t="s">
        <v>1337</v>
      </c>
      <c r="C144" s="69">
        <v>61440</v>
      </c>
      <c r="D144" s="69">
        <v>61440</v>
      </c>
      <c r="E144" s="59">
        <v>0</v>
      </c>
      <c r="F144" s="112"/>
      <c r="G144" s="79" t="s">
        <v>1338</v>
      </c>
      <c r="H144" s="62" t="s">
        <v>466</v>
      </c>
      <c r="I144" s="55"/>
    </row>
    <row r="145" spans="1:9" ht="63.75">
      <c r="A145" s="55">
        <v>107</v>
      </c>
      <c r="B145" s="56" t="s">
        <v>709</v>
      </c>
      <c r="C145" s="69">
        <v>25900</v>
      </c>
      <c r="D145" s="69">
        <v>25900</v>
      </c>
      <c r="E145" s="59">
        <f t="shared" ref="E145:E147" si="17">C145-D145</f>
        <v>0</v>
      </c>
      <c r="F145" s="112">
        <v>43056</v>
      </c>
      <c r="G145" s="79" t="s">
        <v>710</v>
      </c>
      <c r="H145" s="62" t="s">
        <v>466</v>
      </c>
      <c r="I145" s="55"/>
    </row>
    <row r="146" spans="1:9" ht="51">
      <c r="A146" s="55">
        <v>108</v>
      </c>
      <c r="B146" s="56" t="s">
        <v>1002</v>
      </c>
      <c r="C146" s="69">
        <v>54450</v>
      </c>
      <c r="D146" s="69">
        <v>54450</v>
      </c>
      <c r="E146" s="59">
        <f t="shared" si="17"/>
        <v>0</v>
      </c>
      <c r="F146" s="112">
        <v>44190</v>
      </c>
      <c r="G146" s="79" t="s">
        <v>1003</v>
      </c>
      <c r="H146" s="62" t="s">
        <v>466</v>
      </c>
      <c r="I146" s="55"/>
    </row>
    <row r="147" spans="1:9" ht="51">
      <c r="A147" s="55">
        <v>109</v>
      </c>
      <c r="B147" s="56" t="s">
        <v>1008</v>
      </c>
      <c r="C147" s="69">
        <v>45893</v>
      </c>
      <c r="D147" s="69">
        <v>45893</v>
      </c>
      <c r="E147" s="59">
        <f t="shared" si="17"/>
        <v>0</v>
      </c>
      <c r="F147" s="112">
        <v>44165</v>
      </c>
      <c r="G147" s="79" t="s">
        <v>1011</v>
      </c>
      <c r="H147" s="62" t="s">
        <v>466</v>
      </c>
      <c r="I147" s="55"/>
    </row>
    <row r="148" spans="1:9" ht="135.75" customHeight="1">
      <c r="A148" s="55">
        <v>110</v>
      </c>
      <c r="B148" s="56" t="s">
        <v>1225</v>
      </c>
      <c r="C148" s="115">
        <v>41080.720000000001</v>
      </c>
      <c r="D148" s="115">
        <v>41080.720000000001</v>
      </c>
      <c r="E148" s="59">
        <v>0</v>
      </c>
      <c r="F148" s="112">
        <v>44911</v>
      </c>
      <c r="G148" s="58" t="s">
        <v>1226</v>
      </c>
      <c r="H148" s="62" t="s">
        <v>466</v>
      </c>
      <c r="I148" s="55"/>
    </row>
    <row r="149" spans="1:9" ht="140.25" customHeight="1">
      <c r="A149" s="55">
        <v>111</v>
      </c>
      <c r="B149" s="56" t="s">
        <v>1227</v>
      </c>
      <c r="C149" s="115">
        <v>25530</v>
      </c>
      <c r="D149" s="59">
        <v>25530</v>
      </c>
      <c r="E149" s="59">
        <v>0</v>
      </c>
      <c r="F149" s="112">
        <v>44911</v>
      </c>
      <c r="G149" s="58" t="s">
        <v>1226</v>
      </c>
      <c r="H149" s="62" t="s">
        <v>466</v>
      </c>
      <c r="I149" s="55"/>
    </row>
    <row r="150" spans="1:9" ht="136.5" customHeight="1">
      <c r="A150" s="55">
        <v>112</v>
      </c>
      <c r="B150" s="56" t="s">
        <v>2024</v>
      </c>
      <c r="C150" s="115">
        <v>118790</v>
      </c>
      <c r="D150" s="59">
        <v>0</v>
      </c>
      <c r="E150" s="59">
        <v>0</v>
      </c>
      <c r="F150" s="112">
        <v>46017</v>
      </c>
      <c r="G150" s="58" t="s">
        <v>2025</v>
      </c>
      <c r="H150" s="62" t="s">
        <v>466</v>
      </c>
      <c r="I150" s="55"/>
    </row>
    <row r="151" spans="1:9">
      <c r="A151" s="55"/>
      <c r="B151" s="134" t="s">
        <v>1305</v>
      </c>
      <c r="C151" s="125">
        <f>SUM(C144:C150)</f>
        <v>373083.72</v>
      </c>
      <c r="D151" s="125">
        <f>SUM(D144:D150)</f>
        <v>254293.72</v>
      </c>
      <c r="E151" s="59">
        <f t="shared" ref="E151" si="18">C151-D151</f>
        <v>118789.99999999997</v>
      </c>
      <c r="F151" s="112"/>
      <c r="G151" s="58"/>
      <c r="H151" s="62"/>
      <c r="I151" s="55"/>
    </row>
    <row r="152" spans="1:9" ht="15.75">
      <c r="A152" s="55"/>
      <c r="B152" s="302" t="s">
        <v>2026</v>
      </c>
      <c r="C152" s="302"/>
      <c r="D152" s="302"/>
      <c r="E152" s="302"/>
      <c r="F152" s="302"/>
      <c r="G152" s="302"/>
      <c r="H152" s="302"/>
      <c r="I152" s="303"/>
    </row>
    <row r="153" spans="1:9" ht="141.75" customHeight="1">
      <c r="A153" s="55">
        <v>113</v>
      </c>
      <c r="B153" s="135" t="s">
        <v>2027</v>
      </c>
      <c r="C153" s="115">
        <v>70000</v>
      </c>
      <c r="D153" s="59">
        <v>70000</v>
      </c>
      <c r="E153" s="59">
        <v>0</v>
      </c>
      <c r="F153" s="112">
        <v>45666</v>
      </c>
      <c r="G153" s="58" t="s">
        <v>2028</v>
      </c>
      <c r="H153" s="62" t="s">
        <v>466</v>
      </c>
      <c r="I153" s="55"/>
    </row>
    <row r="154" spans="1:9" ht="142.5" customHeight="1">
      <c r="A154" s="55">
        <v>114</v>
      </c>
      <c r="B154" s="135" t="s">
        <v>2029</v>
      </c>
      <c r="C154" s="115">
        <v>70000</v>
      </c>
      <c r="D154" s="59">
        <v>70000</v>
      </c>
      <c r="E154" s="59">
        <v>0</v>
      </c>
      <c r="F154" s="112">
        <v>45666</v>
      </c>
      <c r="G154" s="58" t="s">
        <v>2028</v>
      </c>
      <c r="H154" s="62" t="s">
        <v>466</v>
      </c>
      <c r="I154" s="55"/>
    </row>
    <row r="155" spans="1:9">
      <c r="A155" s="55"/>
      <c r="B155" s="134" t="s">
        <v>170</v>
      </c>
      <c r="C155" s="125">
        <f>C153+C154</f>
        <v>140000</v>
      </c>
      <c r="D155" s="125">
        <f>D153+D154</f>
        <v>140000</v>
      </c>
      <c r="E155" s="59">
        <f>C155-D155</f>
        <v>0</v>
      </c>
      <c r="F155" s="112"/>
      <c r="G155" s="58"/>
      <c r="H155" s="62"/>
      <c r="I155" s="55"/>
    </row>
    <row r="156" spans="1:9" ht="15.75">
      <c r="A156" s="55"/>
      <c r="B156" s="296" t="s">
        <v>2177</v>
      </c>
      <c r="C156" s="296"/>
      <c r="D156" s="296"/>
      <c r="E156" s="296"/>
      <c r="F156" s="296"/>
      <c r="G156" s="296"/>
      <c r="H156" s="296"/>
      <c r="I156" s="297"/>
    </row>
    <row r="157" spans="1:9" ht="51">
      <c r="A157" s="55">
        <v>115</v>
      </c>
      <c r="B157" s="56" t="s">
        <v>869</v>
      </c>
      <c r="C157" s="69">
        <f>18376+243681.33</f>
        <v>262057.33</v>
      </c>
      <c r="D157" s="69">
        <v>104105.41</v>
      </c>
      <c r="E157" s="59">
        <f t="shared" ref="E157:E160" si="19">C157-D157</f>
        <v>157951.91999999998</v>
      </c>
      <c r="F157" s="112">
        <v>43824</v>
      </c>
      <c r="G157" s="79" t="s">
        <v>870</v>
      </c>
      <c r="H157" s="62" t="s">
        <v>466</v>
      </c>
      <c r="I157" s="55"/>
    </row>
    <row r="158" spans="1:9" ht="76.5">
      <c r="A158" s="55">
        <v>116</v>
      </c>
      <c r="B158" s="56" t="s">
        <v>871</v>
      </c>
      <c r="C158" s="69">
        <v>230290.31</v>
      </c>
      <c r="D158" s="69">
        <v>88686.54</v>
      </c>
      <c r="E158" s="59">
        <f t="shared" si="19"/>
        <v>141603.77000000002</v>
      </c>
      <c r="F158" s="112">
        <v>43824</v>
      </c>
      <c r="G158" s="79" t="s">
        <v>1214</v>
      </c>
      <c r="H158" s="62" t="s">
        <v>466</v>
      </c>
      <c r="I158" s="55"/>
    </row>
    <row r="159" spans="1:9" ht="146.25" customHeight="1">
      <c r="A159" s="55">
        <v>117</v>
      </c>
      <c r="B159" s="56" t="s">
        <v>2030</v>
      </c>
      <c r="C159" s="69">
        <v>65429.17</v>
      </c>
      <c r="D159" s="69">
        <v>65429.17</v>
      </c>
      <c r="E159" s="59">
        <f t="shared" si="19"/>
        <v>0</v>
      </c>
      <c r="F159" s="112">
        <v>43824</v>
      </c>
      <c r="G159" s="79" t="s">
        <v>2031</v>
      </c>
      <c r="H159" s="62" t="s">
        <v>466</v>
      </c>
      <c r="I159" s="55"/>
    </row>
    <row r="160" spans="1:9">
      <c r="A160" s="55"/>
      <c r="B160" s="134" t="s">
        <v>1305</v>
      </c>
      <c r="C160" s="125">
        <f>SUM(C157:C159)</f>
        <v>557776.81000000006</v>
      </c>
      <c r="D160" s="125">
        <f>SUM(D157:D159)</f>
        <v>258221.12</v>
      </c>
      <c r="E160" s="59">
        <f t="shared" si="19"/>
        <v>299555.69000000006</v>
      </c>
      <c r="F160" s="112"/>
      <c r="G160" s="79"/>
      <c r="H160" s="62"/>
      <c r="I160" s="55"/>
    </row>
    <row r="161" spans="1:9" ht="15.75">
      <c r="A161" s="55"/>
      <c r="B161" s="302" t="s">
        <v>2032</v>
      </c>
      <c r="C161" s="302"/>
      <c r="D161" s="302"/>
      <c r="E161" s="302"/>
      <c r="F161" s="302"/>
      <c r="G161" s="302"/>
      <c r="H161" s="302"/>
      <c r="I161" s="303"/>
    </row>
    <row r="162" spans="1:9" ht="140.25">
      <c r="A162" s="55">
        <v>118</v>
      </c>
      <c r="B162" s="135" t="s">
        <v>2033</v>
      </c>
      <c r="C162" s="125">
        <v>35990</v>
      </c>
      <c r="D162" s="125">
        <v>35990</v>
      </c>
      <c r="E162" s="59">
        <f>C162-D162</f>
        <v>0</v>
      </c>
      <c r="F162" s="112">
        <v>45834</v>
      </c>
      <c r="G162" s="58" t="s">
        <v>2034</v>
      </c>
      <c r="H162" s="62" t="s">
        <v>466</v>
      </c>
      <c r="I162" s="55"/>
    </row>
    <row r="163" spans="1:9">
      <c r="A163" s="55"/>
      <c r="B163" s="134" t="s">
        <v>1305</v>
      </c>
      <c r="C163" s="125">
        <f>C162</f>
        <v>35990</v>
      </c>
      <c r="D163" s="125">
        <f>D162</f>
        <v>35990</v>
      </c>
      <c r="E163" s="59">
        <f>E162</f>
        <v>0</v>
      </c>
      <c r="F163" s="112"/>
      <c r="G163" s="79"/>
      <c r="H163" s="62"/>
      <c r="I163" s="55"/>
    </row>
    <row r="164" spans="1:9" ht="15.75">
      <c r="A164" s="55"/>
      <c r="B164" s="282" t="s">
        <v>1339</v>
      </c>
      <c r="C164" s="296"/>
      <c r="D164" s="296"/>
      <c r="E164" s="296"/>
      <c r="F164" s="296"/>
      <c r="G164" s="296"/>
      <c r="H164" s="296"/>
      <c r="I164" s="297"/>
    </row>
    <row r="165" spans="1:9" ht="88.5" customHeight="1">
      <c r="A165" s="55">
        <v>119</v>
      </c>
      <c r="B165" s="56" t="s">
        <v>1163</v>
      </c>
      <c r="C165" s="115">
        <v>181375</v>
      </c>
      <c r="D165" s="59">
        <v>145905.93</v>
      </c>
      <c r="E165" s="59">
        <f t="shared" ref="E165:E174" si="20">C165-D165</f>
        <v>35469.070000000007</v>
      </c>
      <c r="F165" s="112">
        <v>44270</v>
      </c>
      <c r="G165" s="58" t="s">
        <v>1340</v>
      </c>
      <c r="H165" s="62" t="s">
        <v>466</v>
      </c>
      <c r="I165" s="62"/>
    </row>
    <row r="166" spans="1:9" ht="133.5" customHeight="1">
      <c r="A166" s="55">
        <v>120</v>
      </c>
      <c r="B166" s="56" t="s">
        <v>1284</v>
      </c>
      <c r="C166" s="69">
        <v>599000</v>
      </c>
      <c r="D166" s="69">
        <v>299499.90000000002</v>
      </c>
      <c r="E166" s="59">
        <f t="shared" si="20"/>
        <v>299500.09999999998</v>
      </c>
      <c r="F166" s="112">
        <v>45083</v>
      </c>
      <c r="G166" s="79" t="s">
        <v>1287</v>
      </c>
      <c r="H166" s="62" t="s">
        <v>466</v>
      </c>
      <c r="I166" s="62"/>
    </row>
    <row r="167" spans="1:9" ht="140.25">
      <c r="A167" s="55">
        <v>121</v>
      </c>
      <c r="B167" s="56" t="s">
        <v>1283</v>
      </c>
      <c r="C167" s="69">
        <v>51200</v>
      </c>
      <c r="D167" s="69">
        <v>51200</v>
      </c>
      <c r="E167" s="59">
        <f t="shared" si="20"/>
        <v>0</v>
      </c>
      <c r="F167" s="112">
        <v>45083</v>
      </c>
      <c r="G167" s="79" t="s">
        <v>1287</v>
      </c>
      <c r="H167" s="62" t="s">
        <v>466</v>
      </c>
      <c r="I167" s="62"/>
    </row>
    <row r="168" spans="1:9" ht="130.5" customHeight="1">
      <c r="A168" s="55">
        <v>122</v>
      </c>
      <c r="B168" s="56" t="s">
        <v>1282</v>
      </c>
      <c r="C168" s="69">
        <v>93000</v>
      </c>
      <c r="D168" s="69">
        <v>93000</v>
      </c>
      <c r="E168" s="59">
        <f t="shared" si="20"/>
        <v>0</v>
      </c>
      <c r="F168" s="112">
        <v>45083</v>
      </c>
      <c r="G168" s="79" t="s">
        <v>1287</v>
      </c>
      <c r="H168" s="62" t="s">
        <v>466</v>
      </c>
      <c r="I168" s="62"/>
    </row>
    <row r="169" spans="1:9" ht="140.25">
      <c r="A169" s="55">
        <v>123</v>
      </c>
      <c r="B169" s="56" t="s">
        <v>1281</v>
      </c>
      <c r="C169" s="69">
        <v>330000</v>
      </c>
      <c r="D169" s="69">
        <v>165000</v>
      </c>
      <c r="E169" s="59">
        <f t="shared" si="20"/>
        <v>165000</v>
      </c>
      <c r="F169" s="112">
        <v>45083</v>
      </c>
      <c r="G169" s="79" t="s">
        <v>1287</v>
      </c>
      <c r="H169" s="62" t="s">
        <v>466</v>
      </c>
      <c r="I169" s="62"/>
    </row>
    <row r="170" spans="1:9" ht="140.25">
      <c r="A170" s="55">
        <v>124</v>
      </c>
      <c r="B170" s="56" t="s">
        <v>1280</v>
      </c>
      <c r="C170" s="69">
        <v>60000</v>
      </c>
      <c r="D170" s="69">
        <v>60000</v>
      </c>
      <c r="E170" s="59">
        <f t="shared" si="20"/>
        <v>0</v>
      </c>
      <c r="F170" s="112">
        <v>45083</v>
      </c>
      <c r="G170" s="79" t="s">
        <v>1287</v>
      </c>
      <c r="H170" s="62" t="s">
        <v>466</v>
      </c>
      <c r="I170" s="62"/>
    </row>
    <row r="171" spans="1:9" ht="140.25">
      <c r="A171" s="55">
        <v>125</v>
      </c>
      <c r="B171" s="56" t="s">
        <v>1279</v>
      </c>
      <c r="C171" s="69">
        <v>80000</v>
      </c>
      <c r="D171" s="69">
        <v>80000</v>
      </c>
      <c r="E171" s="59">
        <f t="shared" si="20"/>
        <v>0</v>
      </c>
      <c r="F171" s="112">
        <v>45083</v>
      </c>
      <c r="G171" s="79" t="s">
        <v>1287</v>
      </c>
      <c r="H171" s="62" t="s">
        <v>466</v>
      </c>
      <c r="I171" s="55"/>
    </row>
    <row r="172" spans="1:9" ht="140.25">
      <c r="A172" s="55">
        <v>126</v>
      </c>
      <c r="B172" s="56" t="s">
        <v>1234</v>
      </c>
      <c r="C172" s="69">
        <v>305000</v>
      </c>
      <c r="D172" s="69">
        <v>182999.88</v>
      </c>
      <c r="E172" s="59">
        <f t="shared" si="20"/>
        <v>122000.12</v>
      </c>
      <c r="F172" s="112">
        <v>44921</v>
      </c>
      <c r="G172" s="79" t="s">
        <v>1235</v>
      </c>
      <c r="H172" s="62" t="s">
        <v>466</v>
      </c>
      <c r="I172" s="55"/>
    </row>
    <row r="173" spans="1:9" ht="140.25">
      <c r="A173" s="55">
        <v>127</v>
      </c>
      <c r="B173" s="56" t="s">
        <v>1236</v>
      </c>
      <c r="C173" s="69">
        <v>93000</v>
      </c>
      <c r="D173" s="69">
        <v>93000</v>
      </c>
      <c r="E173" s="59">
        <f t="shared" si="20"/>
        <v>0</v>
      </c>
      <c r="F173" s="112">
        <v>44921</v>
      </c>
      <c r="G173" s="79" t="s">
        <v>1235</v>
      </c>
      <c r="H173" s="62" t="s">
        <v>466</v>
      </c>
      <c r="I173" s="55"/>
    </row>
    <row r="174" spans="1:9">
      <c r="A174" s="55"/>
      <c r="B174" s="134" t="s">
        <v>1305</v>
      </c>
      <c r="C174" s="125">
        <f>SUM(C165:C173)</f>
        <v>1792575</v>
      </c>
      <c r="D174" s="125">
        <f>SUM(D165:D173)</f>
        <v>1170605.71</v>
      </c>
      <c r="E174" s="23">
        <f t="shared" si="20"/>
        <v>621969.29</v>
      </c>
      <c r="F174" s="112"/>
      <c r="G174" s="79"/>
      <c r="H174" s="62"/>
      <c r="I174" s="55"/>
    </row>
    <row r="175" spans="1:9" ht="15.75">
      <c r="A175" s="55"/>
      <c r="B175" s="282" t="s">
        <v>1341</v>
      </c>
      <c r="C175" s="296"/>
      <c r="D175" s="296"/>
      <c r="E175" s="296"/>
      <c r="F175" s="296"/>
      <c r="G175" s="296"/>
      <c r="H175" s="296"/>
      <c r="I175" s="297"/>
    </row>
    <row r="176" spans="1:9" ht="51">
      <c r="A176" s="55">
        <v>128</v>
      </c>
      <c r="B176" s="56" t="s">
        <v>998</v>
      </c>
      <c r="C176" s="69">
        <v>38850</v>
      </c>
      <c r="D176" s="69">
        <v>38850</v>
      </c>
      <c r="E176" s="59">
        <f t="shared" ref="E176:E184" si="21">C176-D176</f>
        <v>0</v>
      </c>
      <c r="F176" s="112">
        <v>44190</v>
      </c>
      <c r="G176" s="79" t="s">
        <v>999</v>
      </c>
      <c r="H176" s="62" t="s">
        <v>466</v>
      </c>
      <c r="I176" s="55"/>
    </row>
    <row r="177" spans="1:9" ht="51">
      <c r="A177" s="55">
        <v>129</v>
      </c>
      <c r="B177" s="56" t="s">
        <v>1159</v>
      </c>
      <c r="C177" s="115">
        <v>37000</v>
      </c>
      <c r="D177" s="59">
        <v>37000</v>
      </c>
      <c r="E177" s="59">
        <f t="shared" si="21"/>
        <v>0</v>
      </c>
      <c r="F177" s="112">
        <v>44376</v>
      </c>
      <c r="G177" s="58" t="s">
        <v>1160</v>
      </c>
      <c r="H177" s="62" t="s">
        <v>466</v>
      </c>
      <c r="I177" s="55"/>
    </row>
    <row r="178" spans="1:9" ht="51">
      <c r="A178" s="55">
        <v>130</v>
      </c>
      <c r="B178" s="56" t="s">
        <v>1161</v>
      </c>
      <c r="C178" s="115">
        <v>37000</v>
      </c>
      <c r="D178" s="59">
        <v>37000</v>
      </c>
      <c r="E178" s="59">
        <f t="shared" si="21"/>
        <v>0</v>
      </c>
      <c r="F178" s="112">
        <v>44376</v>
      </c>
      <c r="G178" s="58" t="s">
        <v>1160</v>
      </c>
      <c r="H178" s="62" t="s">
        <v>466</v>
      </c>
      <c r="I178" s="55"/>
    </row>
    <row r="179" spans="1:9" ht="51">
      <c r="A179" s="55">
        <v>131</v>
      </c>
      <c r="B179" s="56" t="s">
        <v>1215</v>
      </c>
      <c r="C179" s="115">
        <v>15900</v>
      </c>
      <c r="D179" s="59">
        <v>15900</v>
      </c>
      <c r="E179" s="59">
        <f t="shared" si="21"/>
        <v>0</v>
      </c>
      <c r="F179" s="112">
        <v>44411</v>
      </c>
      <c r="G179" s="58" t="s">
        <v>1216</v>
      </c>
      <c r="H179" s="62" t="s">
        <v>466</v>
      </c>
      <c r="I179" s="55"/>
    </row>
    <row r="180" spans="1:9" ht="51">
      <c r="A180" s="55">
        <v>132</v>
      </c>
      <c r="B180" s="56" t="s">
        <v>2035</v>
      </c>
      <c r="C180" s="115">
        <v>211959.95</v>
      </c>
      <c r="D180" s="59">
        <v>67120.73</v>
      </c>
      <c r="E180" s="59">
        <f t="shared" si="21"/>
        <v>144839.22000000003</v>
      </c>
      <c r="F180" s="112">
        <v>45405</v>
      </c>
      <c r="G180" s="58" t="s">
        <v>2036</v>
      </c>
      <c r="H180" s="62" t="s">
        <v>466</v>
      </c>
      <c r="I180" s="55"/>
    </row>
    <row r="181" spans="1:9" ht="129" customHeight="1">
      <c r="A181" s="55">
        <v>133</v>
      </c>
      <c r="B181" s="56" t="s">
        <v>2037</v>
      </c>
      <c r="C181" s="115">
        <v>35500</v>
      </c>
      <c r="D181" s="59">
        <v>35500</v>
      </c>
      <c r="E181" s="59">
        <f t="shared" si="21"/>
        <v>0</v>
      </c>
      <c r="F181" s="112">
        <v>45834</v>
      </c>
      <c r="G181" s="58" t="s">
        <v>2034</v>
      </c>
      <c r="H181" s="62" t="s">
        <v>466</v>
      </c>
      <c r="I181" s="55"/>
    </row>
    <row r="182" spans="1:9" ht="128.25" customHeight="1">
      <c r="A182" s="55">
        <v>134</v>
      </c>
      <c r="B182" s="56" t="s">
        <v>2038</v>
      </c>
      <c r="C182" s="115">
        <v>35500</v>
      </c>
      <c r="D182" s="59">
        <v>35500</v>
      </c>
      <c r="E182" s="59">
        <f t="shared" si="21"/>
        <v>0</v>
      </c>
      <c r="F182" s="112">
        <v>45834</v>
      </c>
      <c r="G182" s="58" t="s">
        <v>2034</v>
      </c>
      <c r="H182" s="62" t="s">
        <v>466</v>
      </c>
      <c r="I182" s="55"/>
    </row>
    <row r="183" spans="1:9" ht="131.25" customHeight="1">
      <c r="A183" s="55">
        <v>135</v>
      </c>
      <c r="B183" s="56" t="s">
        <v>2039</v>
      </c>
      <c r="C183" s="115">
        <v>35500</v>
      </c>
      <c r="D183" s="59">
        <v>35500</v>
      </c>
      <c r="E183" s="59">
        <f t="shared" si="21"/>
        <v>0</v>
      </c>
      <c r="F183" s="112">
        <v>45834</v>
      </c>
      <c r="G183" s="58" t="s">
        <v>2034</v>
      </c>
      <c r="H183" s="62" t="s">
        <v>466</v>
      </c>
      <c r="I183" s="55"/>
    </row>
    <row r="184" spans="1:9">
      <c r="A184" s="55"/>
      <c r="B184" s="134" t="s">
        <v>1305</v>
      </c>
      <c r="C184" s="125">
        <f>SUM(C176:C183)</f>
        <v>447209.95</v>
      </c>
      <c r="D184" s="125">
        <f>SUM(D176:D183)</f>
        <v>302370.73</v>
      </c>
      <c r="E184" s="23">
        <f t="shared" si="21"/>
        <v>144839.22000000003</v>
      </c>
      <c r="F184" s="112"/>
      <c r="G184" s="79"/>
      <c r="H184" s="62"/>
      <c r="I184" s="55"/>
    </row>
    <row r="185" spans="1:9" ht="15.75">
      <c r="A185" s="55"/>
      <c r="B185" s="282" t="s">
        <v>1342</v>
      </c>
      <c r="C185" s="296"/>
      <c r="D185" s="296"/>
      <c r="E185" s="296"/>
      <c r="F185" s="296"/>
      <c r="G185" s="296"/>
      <c r="H185" s="296"/>
      <c r="I185" s="297"/>
    </row>
    <row r="186" spans="1:9" ht="76.5">
      <c r="A186" s="55">
        <v>136</v>
      </c>
      <c r="B186" s="56" t="s">
        <v>783</v>
      </c>
      <c r="C186" s="69">
        <v>23490</v>
      </c>
      <c r="D186" s="69">
        <v>23490</v>
      </c>
      <c r="E186" s="59">
        <f t="shared" ref="E186:E195" si="22">C186-D186</f>
        <v>0</v>
      </c>
      <c r="F186" s="112">
        <v>43294</v>
      </c>
      <c r="G186" s="79" t="s">
        <v>868</v>
      </c>
      <c r="H186" s="62" t="s">
        <v>466</v>
      </c>
      <c r="I186" s="55"/>
    </row>
    <row r="187" spans="1:9" ht="51">
      <c r="A187" s="55">
        <v>137</v>
      </c>
      <c r="B187" s="56" t="s">
        <v>783</v>
      </c>
      <c r="C187" s="69">
        <v>17490</v>
      </c>
      <c r="D187" s="69">
        <v>17490</v>
      </c>
      <c r="E187" s="59">
        <f t="shared" si="22"/>
        <v>0</v>
      </c>
      <c r="F187" s="112">
        <v>43224</v>
      </c>
      <c r="G187" s="79" t="s">
        <v>785</v>
      </c>
      <c r="H187" s="62" t="s">
        <v>466</v>
      </c>
      <c r="I187" s="55"/>
    </row>
    <row r="188" spans="1:9" ht="51">
      <c r="A188" s="55">
        <v>138</v>
      </c>
      <c r="B188" s="56" t="s">
        <v>858</v>
      </c>
      <c r="C188" s="69">
        <v>17000</v>
      </c>
      <c r="D188" s="69">
        <v>17000</v>
      </c>
      <c r="E188" s="59">
        <f t="shared" si="22"/>
        <v>0</v>
      </c>
      <c r="F188" s="112">
        <v>43658</v>
      </c>
      <c r="G188" s="79" t="s">
        <v>872</v>
      </c>
      <c r="H188" s="62" t="s">
        <v>466</v>
      </c>
      <c r="I188" s="55"/>
    </row>
    <row r="189" spans="1:9" ht="51">
      <c r="A189" s="55">
        <v>139</v>
      </c>
      <c r="B189" s="56" t="s">
        <v>873</v>
      </c>
      <c r="C189" s="69">
        <v>17000</v>
      </c>
      <c r="D189" s="69">
        <v>17000</v>
      </c>
      <c r="E189" s="59">
        <f t="shared" si="22"/>
        <v>0</v>
      </c>
      <c r="F189" s="112">
        <v>43658</v>
      </c>
      <c r="G189" s="79" t="s">
        <v>872</v>
      </c>
      <c r="H189" s="62" t="s">
        <v>466</v>
      </c>
      <c r="I189" s="55"/>
    </row>
    <row r="190" spans="1:9" ht="51">
      <c r="A190" s="55">
        <v>140</v>
      </c>
      <c r="B190" s="56" t="s">
        <v>978</v>
      </c>
      <c r="C190" s="69">
        <v>14999</v>
      </c>
      <c r="D190" s="69">
        <v>14999</v>
      </c>
      <c r="E190" s="59">
        <f t="shared" si="22"/>
        <v>0</v>
      </c>
      <c r="F190" s="112">
        <v>43997</v>
      </c>
      <c r="G190" s="79" t="s">
        <v>980</v>
      </c>
      <c r="H190" s="62" t="s">
        <v>466</v>
      </c>
      <c r="I190" s="55"/>
    </row>
    <row r="191" spans="1:9" ht="51">
      <c r="A191" s="55">
        <v>141</v>
      </c>
      <c r="B191" s="56" t="s">
        <v>978</v>
      </c>
      <c r="C191" s="69">
        <v>14999</v>
      </c>
      <c r="D191" s="69">
        <v>14999</v>
      </c>
      <c r="E191" s="59">
        <f t="shared" si="22"/>
        <v>0</v>
      </c>
      <c r="F191" s="112">
        <v>43997</v>
      </c>
      <c r="G191" s="79" t="s">
        <v>980</v>
      </c>
      <c r="H191" s="62" t="s">
        <v>466</v>
      </c>
      <c r="I191" s="55"/>
    </row>
    <row r="192" spans="1:9" ht="51">
      <c r="A192" s="55">
        <v>142</v>
      </c>
      <c r="B192" s="56" t="s">
        <v>978</v>
      </c>
      <c r="C192" s="69">
        <v>14999</v>
      </c>
      <c r="D192" s="69">
        <v>14999</v>
      </c>
      <c r="E192" s="59">
        <f t="shared" si="22"/>
        <v>0</v>
      </c>
      <c r="F192" s="112">
        <v>43997</v>
      </c>
      <c r="G192" s="79" t="s">
        <v>980</v>
      </c>
      <c r="H192" s="62" t="s">
        <v>466</v>
      </c>
      <c r="I192" s="55"/>
    </row>
    <row r="193" spans="1:9" ht="51">
      <c r="A193" s="55">
        <v>143</v>
      </c>
      <c r="B193" s="56" t="s">
        <v>979</v>
      </c>
      <c r="C193" s="69">
        <v>15999</v>
      </c>
      <c r="D193" s="69">
        <v>15999</v>
      </c>
      <c r="E193" s="59">
        <f t="shared" si="22"/>
        <v>0</v>
      </c>
      <c r="F193" s="112">
        <v>43997</v>
      </c>
      <c r="G193" s="79" t="s">
        <v>980</v>
      </c>
      <c r="H193" s="62" t="s">
        <v>466</v>
      </c>
      <c r="I193" s="55"/>
    </row>
    <row r="194" spans="1:9" ht="51">
      <c r="A194" s="55">
        <v>144</v>
      </c>
      <c r="B194" s="56" t="s">
        <v>1157</v>
      </c>
      <c r="C194" s="115">
        <v>25932</v>
      </c>
      <c r="D194" s="59">
        <v>25932</v>
      </c>
      <c r="E194" s="59">
        <f t="shared" si="22"/>
        <v>0</v>
      </c>
      <c r="F194" s="112">
        <v>44389</v>
      </c>
      <c r="G194" s="58" t="s">
        <v>1158</v>
      </c>
      <c r="H194" s="62" t="s">
        <v>466</v>
      </c>
      <c r="I194" s="55"/>
    </row>
    <row r="195" spans="1:9">
      <c r="A195" s="55"/>
      <c r="B195" s="134" t="s">
        <v>1305</v>
      </c>
      <c r="C195" s="125">
        <f>SUM(C186:C194)</f>
        <v>161908</v>
      </c>
      <c r="D195" s="125">
        <f>SUM(D186:D194)</f>
        <v>161908</v>
      </c>
      <c r="E195" s="23">
        <f t="shared" si="22"/>
        <v>0</v>
      </c>
      <c r="F195" s="112"/>
      <c r="G195" s="79"/>
      <c r="H195" s="62"/>
      <c r="I195" s="55"/>
    </row>
    <row r="196" spans="1:9" ht="35.25" customHeight="1">
      <c r="A196" s="55"/>
      <c r="B196" s="302" t="s">
        <v>2040</v>
      </c>
      <c r="C196" s="302"/>
      <c r="D196" s="302"/>
      <c r="E196" s="302"/>
      <c r="F196" s="302"/>
      <c r="G196" s="302"/>
      <c r="H196" s="302"/>
      <c r="I196" s="303"/>
    </row>
    <row r="197" spans="1:9" ht="129.75" customHeight="1">
      <c r="A197" s="55">
        <v>145</v>
      </c>
      <c r="B197" s="135" t="s">
        <v>2041</v>
      </c>
      <c r="C197" s="126">
        <v>37990</v>
      </c>
      <c r="D197" s="126">
        <v>37990</v>
      </c>
      <c r="E197" s="59">
        <v>0</v>
      </c>
      <c r="F197" s="112">
        <v>45834</v>
      </c>
      <c r="G197" s="58" t="s">
        <v>2034</v>
      </c>
      <c r="H197" s="62" t="s">
        <v>466</v>
      </c>
      <c r="I197" s="55"/>
    </row>
    <row r="198" spans="1:9">
      <c r="A198" s="55"/>
      <c r="B198" s="134" t="s">
        <v>1305</v>
      </c>
      <c r="C198" s="125">
        <f>C197</f>
        <v>37990</v>
      </c>
      <c r="D198" s="125">
        <f>D197</f>
        <v>37990</v>
      </c>
      <c r="E198" s="23">
        <f>E197</f>
        <v>0</v>
      </c>
      <c r="F198" s="112"/>
      <c r="G198" s="79"/>
      <c r="H198" s="62"/>
      <c r="I198" s="55"/>
    </row>
    <row r="199" spans="1:9" ht="15.75">
      <c r="A199" s="55"/>
      <c r="B199" s="282" t="s">
        <v>1343</v>
      </c>
      <c r="C199" s="296"/>
      <c r="D199" s="296"/>
      <c r="E199" s="296"/>
      <c r="F199" s="296"/>
      <c r="G199" s="296"/>
      <c r="H199" s="296"/>
      <c r="I199" s="297"/>
    </row>
    <row r="200" spans="1:9" ht="51">
      <c r="A200" s="55">
        <v>146</v>
      </c>
      <c r="B200" s="56" t="s">
        <v>1162</v>
      </c>
      <c r="C200" s="115">
        <v>62990</v>
      </c>
      <c r="D200" s="59">
        <v>62990</v>
      </c>
      <c r="E200" s="59">
        <f t="shared" ref="E200:E212" si="23">C200-D200</f>
        <v>0</v>
      </c>
      <c r="F200" s="112">
        <v>44347</v>
      </c>
      <c r="G200" s="58" t="s">
        <v>2190</v>
      </c>
      <c r="H200" s="62" t="s">
        <v>466</v>
      </c>
      <c r="I200" s="55"/>
    </row>
    <row r="201" spans="1:9" ht="92.25" customHeight="1">
      <c r="A201" s="55">
        <v>147</v>
      </c>
      <c r="B201" s="56" t="s">
        <v>1171</v>
      </c>
      <c r="C201" s="115">
        <v>36660</v>
      </c>
      <c r="D201" s="59">
        <v>36660</v>
      </c>
      <c r="E201" s="59">
        <f t="shared" si="23"/>
        <v>0</v>
      </c>
      <c r="F201" s="112">
        <v>44411</v>
      </c>
      <c r="G201" s="58" t="s">
        <v>1344</v>
      </c>
      <c r="H201" s="62" t="s">
        <v>466</v>
      </c>
      <c r="I201" s="55"/>
    </row>
    <row r="202" spans="1:9" ht="90.75" customHeight="1">
      <c r="A202" s="55">
        <v>148</v>
      </c>
      <c r="B202" s="56" t="s">
        <v>1173</v>
      </c>
      <c r="C202" s="115">
        <v>150333.32999999999</v>
      </c>
      <c r="D202" s="59">
        <v>121091.98</v>
      </c>
      <c r="E202" s="59">
        <f t="shared" si="23"/>
        <v>29241.349999999991</v>
      </c>
      <c r="F202" s="112">
        <v>44411</v>
      </c>
      <c r="G202" s="58" t="s">
        <v>2189</v>
      </c>
      <c r="H202" s="62" t="s">
        <v>466</v>
      </c>
      <c r="I202" s="55"/>
    </row>
    <row r="203" spans="1:9" ht="89.25" customHeight="1">
      <c r="A203" s="55">
        <v>149</v>
      </c>
      <c r="B203" s="56" t="s">
        <v>1174</v>
      </c>
      <c r="C203" s="115">
        <v>209000</v>
      </c>
      <c r="D203" s="59">
        <v>209000</v>
      </c>
      <c r="E203" s="59">
        <f t="shared" si="23"/>
        <v>0</v>
      </c>
      <c r="F203" s="112">
        <v>44411</v>
      </c>
      <c r="G203" s="58" t="s">
        <v>2189</v>
      </c>
      <c r="H203" s="62" t="s">
        <v>466</v>
      </c>
      <c r="I203" s="55"/>
    </row>
    <row r="204" spans="1:9" ht="89.25" customHeight="1">
      <c r="A204" s="55">
        <v>150</v>
      </c>
      <c r="B204" s="56" t="s">
        <v>1175</v>
      </c>
      <c r="C204" s="115">
        <v>47000</v>
      </c>
      <c r="D204" s="59">
        <v>47000</v>
      </c>
      <c r="E204" s="59">
        <f t="shared" si="23"/>
        <v>0</v>
      </c>
      <c r="F204" s="112">
        <v>44411</v>
      </c>
      <c r="G204" s="58" t="s">
        <v>2189</v>
      </c>
      <c r="H204" s="62" t="s">
        <v>466</v>
      </c>
      <c r="I204" s="55"/>
    </row>
    <row r="205" spans="1:9" ht="89.25" customHeight="1">
      <c r="A205" s="55">
        <v>151</v>
      </c>
      <c r="B205" s="56" t="s">
        <v>1176</v>
      </c>
      <c r="C205" s="115">
        <v>99208</v>
      </c>
      <c r="D205" s="59">
        <v>99208</v>
      </c>
      <c r="E205" s="59">
        <f t="shared" si="23"/>
        <v>0</v>
      </c>
      <c r="F205" s="112">
        <v>44411</v>
      </c>
      <c r="G205" s="58" t="s">
        <v>2189</v>
      </c>
      <c r="H205" s="62" t="s">
        <v>466</v>
      </c>
      <c r="I205" s="55"/>
    </row>
    <row r="206" spans="1:9" ht="91.5" customHeight="1">
      <c r="A206" s="55">
        <v>152</v>
      </c>
      <c r="B206" s="56" t="s">
        <v>1177</v>
      </c>
      <c r="C206" s="115">
        <v>13038</v>
      </c>
      <c r="D206" s="59">
        <v>13038</v>
      </c>
      <c r="E206" s="59">
        <f t="shared" si="23"/>
        <v>0</v>
      </c>
      <c r="F206" s="112">
        <v>44411</v>
      </c>
      <c r="G206" s="58" t="s">
        <v>2189</v>
      </c>
      <c r="H206" s="62" t="s">
        <v>466</v>
      </c>
      <c r="I206" s="55"/>
    </row>
    <row r="207" spans="1:9" ht="129" customHeight="1">
      <c r="A207" s="55">
        <v>153</v>
      </c>
      <c r="B207" s="56" t="s">
        <v>2042</v>
      </c>
      <c r="C207" s="115">
        <v>590000</v>
      </c>
      <c r="D207" s="59">
        <v>98333.34</v>
      </c>
      <c r="E207" s="59">
        <f t="shared" si="23"/>
        <v>491666.66000000003</v>
      </c>
      <c r="F207" s="112">
        <v>45834</v>
      </c>
      <c r="G207" s="58" t="s">
        <v>2049</v>
      </c>
      <c r="H207" s="62" t="s">
        <v>466</v>
      </c>
      <c r="I207" s="55"/>
    </row>
    <row r="208" spans="1:9" ht="129.75" customHeight="1">
      <c r="A208" s="55">
        <v>154</v>
      </c>
      <c r="B208" s="56" t="s">
        <v>2043</v>
      </c>
      <c r="C208" s="115">
        <v>23990</v>
      </c>
      <c r="D208" s="59">
        <v>23990</v>
      </c>
      <c r="E208" s="59">
        <f t="shared" si="23"/>
        <v>0</v>
      </c>
      <c r="F208" s="112">
        <v>45834</v>
      </c>
      <c r="G208" s="58" t="s">
        <v>2034</v>
      </c>
      <c r="H208" s="62" t="s">
        <v>466</v>
      </c>
      <c r="I208" s="55"/>
    </row>
    <row r="209" spans="1:9" ht="129" customHeight="1">
      <c r="A209" s="55">
        <v>155</v>
      </c>
      <c r="B209" s="56" t="s">
        <v>2044</v>
      </c>
      <c r="C209" s="115">
        <v>23990</v>
      </c>
      <c r="D209" s="59">
        <v>23990</v>
      </c>
      <c r="E209" s="59">
        <f t="shared" si="23"/>
        <v>0</v>
      </c>
      <c r="F209" s="112">
        <v>45834</v>
      </c>
      <c r="G209" s="58" t="s">
        <v>2049</v>
      </c>
      <c r="H209" s="62" t="s">
        <v>466</v>
      </c>
      <c r="I209" s="55"/>
    </row>
    <row r="210" spans="1:9" ht="126" customHeight="1">
      <c r="A210" s="55">
        <v>156</v>
      </c>
      <c r="B210" s="56" t="s">
        <v>2045</v>
      </c>
      <c r="C210" s="115">
        <v>23990</v>
      </c>
      <c r="D210" s="59">
        <v>23990</v>
      </c>
      <c r="E210" s="59">
        <f t="shared" si="23"/>
        <v>0</v>
      </c>
      <c r="F210" s="112">
        <v>45834</v>
      </c>
      <c r="G210" s="58" t="s">
        <v>2049</v>
      </c>
      <c r="H210" s="62" t="s">
        <v>466</v>
      </c>
      <c r="I210" s="55"/>
    </row>
    <row r="211" spans="1:9" ht="128.25" customHeight="1">
      <c r="A211" s="55">
        <v>157</v>
      </c>
      <c r="B211" s="56" t="s">
        <v>2046</v>
      </c>
      <c r="C211" s="115">
        <v>18990</v>
      </c>
      <c r="D211" s="59">
        <v>18990</v>
      </c>
      <c r="E211" s="59">
        <f t="shared" si="23"/>
        <v>0</v>
      </c>
      <c r="F211" s="112">
        <v>45834</v>
      </c>
      <c r="G211" s="58" t="s">
        <v>2034</v>
      </c>
      <c r="H211" s="62" t="s">
        <v>466</v>
      </c>
      <c r="I211" s="55"/>
    </row>
    <row r="212" spans="1:9">
      <c r="A212" s="55"/>
      <c r="B212" s="134" t="s">
        <v>1305</v>
      </c>
      <c r="C212" s="125">
        <f>SUM(C200:C211)</f>
        <v>1299189.33</v>
      </c>
      <c r="D212" s="125">
        <f>SUM(D200:D211)</f>
        <v>778281.32</v>
      </c>
      <c r="E212" s="23">
        <f t="shared" si="23"/>
        <v>520908.01000000013</v>
      </c>
      <c r="F212" s="112"/>
      <c r="G212" s="79"/>
      <c r="H212" s="62"/>
      <c r="I212" s="55"/>
    </row>
    <row r="213" spans="1:9" ht="15.75">
      <c r="A213" s="55"/>
      <c r="B213" s="302" t="s">
        <v>2047</v>
      </c>
      <c r="C213" s="302"/>
      <c r="D213" s="302"/>
      <c r="E213" s="302"/>
      <c r="F213" s="302"/>
      <c r="G213" s="302"/>
      <c r="H213" s="302"/>
      <c r="I213" s="303"/>
    </row>
    <row r="214" spans="1:9" ht="140.25">
      <c r="A214" s="55">
        <v>158</v>
      </c>
      <c r="B214" s="135" t="s">
        <v>2048</v>
      </c>
      <c r="C214" s="126">
        <v>15990</v>
      </c>
      <c r="D214" s="126">
        <v>15990</v>
      </c>
      <c r="E214" s="59">
        <f t="shared" ref="E214" si="24">C214-D214</f>
        <v>0</v>
      </c>
      <c r="F214" s="112">
        <v>45834</v>
      </c>
      <c r="G214" s="58" t="s">
        <v>2049</v>
      </c>
      <c r="H214" s="62" t="s">
        <v>466</v>
      </c>
      <c r="I214" s="55"/>
    </row>
    <row r="215" spans="1:9">
      <c r="A215" s="55"/>
      <c r="B215" s="134" t="s">
        <v>1305</v>
      </c>
      <c r="C215" s="125">
        <f>C214</f>
        <v>15990</v>
      </c>
      <c r="D215" s="125">
        <f>D214</f>
        <v>15990</v>
      </c>
      <c r="E215" s="23">
        <f>E214</f>
        <v>0</v>
      </c>
      <c r="F215" s="112"/>
      <c r="G215" s="79"/>
      <c r="H215" s="62"/>
      <c r="I215" s="55"/>
    </row>
    <row r="216" spans="1:9" ht="32.25" customHeight="1">
      <c r="A216" s="55"/>
      <c r="B216" s="302" t="s">
        <v>2050</v>
      </c>
      <c r="C216" s="302"/>
      <c r="D216" s="302"/>
      <c r="E216" s="302"/>
      <c r="F216" s="302"/>
      <c r="G216" s="302"/>
      <c r="H216" s="302"/>
      <c r="I216" s="303"/>
    </row>
    <row r="217" spans="1:9" ht="129" customHeight="1">
      <c r="A217" s="55">
        <v>159</v>
      </c>
      <c r="B217" s="135" t="s">
        <v>2051</v>
      </c>
      <c r="C217" s="126">
        <v>89990</v>
      </c>
      <c r="D217" s="126">
        <v>89990</v>
      </c>
      <c r="E217" s="59">
        <f t="shared" ref="E217" si="25">C217-D217</f>
        <v>0</v>
      </c>
      <c r="F217" s="112">
        <v>45834</v>
      </c>
      <c r="G217" s="58" t="s">
        <v>2034</v>
      </c>
      <c r="H217" s="62" t="s">
        <v>466</v>
      </c>
      <c r="I217" s="55"/>
    </row>
    <row r="218" spans="1:9">
      <c r="A218" s="55"/>
      <c r="B218" s="134" t="s">
        <v>1305</v>
      </c>
      <c r="C218" s="125">
        <f>C217</f>
        <v>89990</v>
      </c>
      <c r="D218" s="125">
        <f>D217</f>
        <v>89990</v>
      </c>
      <c r="E218" s="23">
        <f>E217</f>
        <v>0</v>
      </c>
      <c r="F218" s="112"/>
      <c r="G218" s="79"/>
      <c r="H218" s="62"/>
      <c r="I218" s="55"/>
    </row>
    <row r="219" spans="1:9" ht="15.75">
      <c r="A219" s="55"/>
      <c r="B219" s="282" t="s">
        <v>1345</v>
      </c>
      <c r="C219" s="296"/>
      <c r="D219" s="296"/>
      <c r="E219" s="296"/>
      <c r="F219" s="296"/>
      <c r="G219" s="296"/>
      <c r="H219" s="296"/>
      <c r="I219" s="297"/>
    </row>
    <row r="220" spans="1:9" ht="51">
      <c r="A220" s="55">
        <v>160</v>
      </c>
      <c r="B220" s="56" t="s">
        <v>1009</v>
      </c>
      <c r="C220" s="69">
        <v>49800</v>
      </c>
      <c r="D220" s="69">
        <v>49800</v>
      </c>
      <c r="E220" s="59">
        <f t="shared" ref="E220:E235" si="26">C220-D220</f>
        <v>0</v>
      </c>
      <c r="F220" s="112">
        <v>44097</v>
      </c>
      <c r="G220" s="79" t="s">
        <v>1010</v>
      </c>
      <c r="H220" s="62" t="s">
        <v>466</v>
      </c>
      <c r="I220" s="55"/>
    </row>
    <row r="221" spans="1:9" ht="51">
      <c r="A221" s="55">
        <v>161</v>
      </c>
      <c r="B221" s="56" t="s">
        <v>874</v>
      </c>
      <c r="C221" s="69">
        <v>28431</v>
      </c>
      <c r="D221" s="69">
        <v>28431</v>
      </c>
      <c r="E221" s="59">
        <f t="shared" si="26"/>
        <v>0</v>
      </c>
      <c r="F221" s="112">
        <v>43816</v>
      </c>
      <c r="G221" s="79" t="s">
        <v>875</v>
      </c>
      <c r="H221" s="62" t="s">
        <v>466</v>
      </c>
      <c r="I221" s="55"/>
    </row>
    <row r="222" spans="1:9" ht="89.25" customHeight="1">
      <c r="A222" s="55">
        <v>162</v>
      </c>
      <c r="B222" s="56" t="s">
        <v>1164</v>
      </c>
      <c r="C222" s="115">
        <v>42990</v>
      </c>
      <c r="D222" s="59">
        <v>42990</v>
      </c>
      <c r="E222" s="59">
        <f t="shared" si="26"/>
        <v>0</v>
      </c>
      <c r="F222" s="112">
        <v>44270</v>
      </c>
      <c r="G222" s="58" t="s">
        <v>1340</v>
      </c>
      <c r="H222" s="62" t="s">
        <v>466</v>
      </c>
      <c r="I222" s="55"/>
    </row>
    <row r="223" spans="1:9" ht="88.5" customHeight="1">
      <c r="A223" s="55">
        <v>163</v>
      </c>
      <c r="B223" s="56" t="s">
        <v>1165</v>
      </c>
      <c r="C223" s="115">
        <v>47042.8</v>
      </c>
      <c r="D223" s="59">
        <v>47042.8</v>
      </c>
      <c r="E223" s="59">
        <f t="shared" si="26"/>
        <v>0</v>
      </c>
      <c r="F223" s="112">
        <v>44270</v>
      </c>
      <c r="G223" s="58" t="s">
        <v>1340</v>
      </c>
      <c r="H223" s="62" t="s">
        <v>466</v>
      </c>
      <c r="I223" s="55"/>
    </row>
    <row r="224" spans="1:9" ht="92.25" customHeight="1">
      <c r="A224" s="55">
        <v>164</v>
      </c>
      <c r="B224" s="56" t="s">
        <v>1166</v>
      </c>
      <c r="C224" s="115">
        <v>24840</v>
      </c>
      <c r="D224" s="59">
        <v>24840</v>
      </c>
      <c r="E224" s="59">
        <f t="shared" si="26"/>
        <v>0</v>
      </c>
      <c r="F224" s="112">
        <v>44270</v>
      </c>
      <c r="G224" s="58" t="s">
        <v>1340</v>
      </c>
      <c r="H224" s="62" t="s">
        <v>466</v>
      </c>
      <c r="I224" s="55"/>
    </row>
    <row r="225" spans="1:9" ht="89.25" customHeight="1">
      <c r="A225" s="55">
        <v>165</v>
      </c>
      <c r="B225" s="56" t="s">
        <v>1167</v>
      </c>
      <c r="C225" s="115">
        <v>24840</v>
      </c>
      <c r="D225" s="59">
        <v>24840</v>
      </c>
      <c r="E225" s="59">
        <f t="shared" si="26"/>
        <v>0</v>
      </c>
      <c r="F225" s="112">
        <v>44270</v>
      </c>
      <c r="G225" s="58" t="s">
        <v>1340</v>
      </c>
      <c r="H225" s="62" t="s">
        <v>466</v>
      </c>
      <c r="I225" s="55"/>
    </row>
    <row r="226" spans="1:9" ht="89.25" customHeight="1">
      <c r="A226" s="55">
        <v>166</v>
      </c>
      <c r="B226" s="56" t="s">
        <v>1168</v>
      </c>
      <c r="C226" s="115">
        <v>24840</v>
      </c>
      <c r="D226" s="59">
        <v>24840</v>
      </c>
      <c r="E226" s="59">
        <f t="shared" si="26"/>
        <v>0</v>
      </c>
      <c r="F226" s="112">
        <v>44270</v>
      </c>
      <c r="G226" s="58" t="s">
        <v>1340</v>
      </c>
      <c r="H226" s="62" t="s">
        <v>466</v>
      </c>
      <c r="I226" s="55"/>
    </row>
    <row r="227" spans="1:9" ht="88.5" customHeight="1">
      <c r="A227" s="55">
        <v>167</v>
      </c>
      <c r="B227" s="56" t="s">
        <v>1169</v>
      </c>
      <c r="C227" s="115">
        <v>42990</v>
      </c>
      <c r="D227" s="59">
        <v>42990</v>
      </c>
      <c r="E227" s="59">
        <f t="shared" si="26"/>
        <v>0</v>
      </c>
      <c r="F227" s="112">
        <v>44270</v>
      </c>
      <c r="G227" s="58" t="s">
        <v>1340</v>
      </c>
      <c r="H227" s="62" t="s">
        <v>466</v>
      </c>
      <c r="I227" s="55"/>
    </row>
    <row r="228" spans="1:9" ht="89.25" customHeight="1">
      <c r="A228" s="55">
        <v>168</v>
      </c>
      <c r="B228" s="56" t="s">
        <v>1170</v>
      </c>
      <c r="C228" s="115">
        <v>28990</v>
      </c>
      <c r="D228" s="59">
        <v>28990</v>
      </c>
      <c r="E228" s="59">
        <f t="shared" si="26"/>
        <v>0</v>
      </c>
      <c r="F228" s="112">
        <v>44270</v>
      </c>
      <c r="G228" s="58" t="s">
        <v>1340</v>
      </c>
      <c r="H228" s="62" t="s">
        <v>466</v>
      </c>
      <c r="I228" s="55"/>
    </row>
    <row r="229" spans="1:9" ht="89.25" customHeight="1">
      <c r="A229" s="55">
        <v>169</v>
      </c>
      <c r="B229" s="56" t="s">
        <v>1285</v>
      </c>
      <c r="C229" s="69">
        <v>33291</v>
      </c>
      <c r="D229" s="69">
        <v>33291</v>
      </c>
      <c r="E229" s="59">
        <f t="shared" si="26"/>
        <v>0</v>
      </c>
      <c r="F229" s="112">
        <v>45105</v>
      </c>
      <c r="G229" s="79" t="s">
        <v>1286</v>
      </c>
      <c r="H229" s="62" t="s">
        <v>466</v>
      </c>
      <c r="I229" s="55"/>
    </row>
    <row r="230" spans="1:9" ht="140.25">
      <c r="A230" s="55">
        <v>170</v>
      </c>
      <c r="B230" s="56" t="s">
        <v>1288</v>
      </c>
      <c r="C230" s="69">
        <v>17091</v>
      </c>
      <c r="D230" s="69">
        <v>17091</v>
      </c>
      <c r="E230" s="59">
        <f t="shared" si="26"/>
        <v>0</v>
      </c>
      <c r="F230" s="112">
        <v>45105</v>
      </c>
      <c r="G230" s="79" t="s">
        <v>1286</v>
      </c>
      <c r="H230" s="62" t="s">
        <v>466</v>
      </c>
      <c r="I230" s="55"/>
    </row>
    <row r="231" spans="1:9">
      <c r="A231" s="55"/>
      <c r="B231" s="134" t="s">
        <v>1305</v>
      </c>
      <c r="C231" s="125">
        <f>SUM(C220:C230)</f>
        <v>365145.8</v>
      </c>
      <c r="D231" s="125">
        <f>SUM(D220:D230)</f>
        <v>365145.8</v>
      </c>
      <c r="E231" s="23">
        <f t="shared" si="26"/>
        <v>0</v>
      </c>
      <c r="F231" s="112"/>
      <c r="G231" s="58"/>
      <c r="H231" s="62"/>
      <c r="I231" s="55"/>
    </row>
    <row r="232" spans="1:9" ht="15.75">
      <c r="A232" s="55"/>
      <c r="B232" s="282" t="s">
        <v>1346</v>
      </c>
      <c r="C232" s="282"/>
      <c r="D232" s="282"/>
      <c r="E232" s="282"/>
      <c r="F232" s="282"/>
      <c r="G232" s="282"/>
      <c r="H232" s="282"/>
      <c r="I232" s="283"/>
    </row>
    <row r="233" spans="1:9" ht="114.75">
      <c r="A233" s="55">
        <v>171</v>
      </c>
      <c r="B233" s="56" t="s">
        <v>1172</v>
      </c>
      <c r="C233" s="115">
        <v>59966.6</v>
      </c>
      <c r="D233" s="59">
        <v>59966.6</v>
      </c>
      <c r="E233" s="59">
        <f t="shared" ref="E233" si="27">C233-D233</f>
        <v>0</v>
      </c>
      <c r="F233" s="112">
        <v>44411</v>
      </c>
      <c r="G233" s="58" t="s">
        <v>2052</v>
      </c>
      <c r="H233" s="62" t="s">
        <v>466</v>
      </c>
      <c r="I233" s="58"/>
    </row>
    <row r="234" spans="1:9" ht="114.75">
      <c r="A234" s="55">
        <v>172</v>
      </c>
      <c r="B234" s="56" t="s">
        <v>2053</v>
      </c>
      <c r="C234" s="115">
        <v>15990</v>
      </c>
      <c r="D234" s="59">
        <v>15990</v>
      </c>
      <c r="E234" s="59">
        <f t="shared" si="26"/>
        <v>0</v>
      </c>
      <c r="F234" s="112">
        <v>44411</v>
      </c>
      <c r="G234" s="58" t="s">
        <v>2052</v>
      </c>
      <c r="H234" s="62" t="s">
        <v>466</v>
      </c>
      <c r="I234" s="55"/>
    </row>
    <row r="235" spans="1:9">
      <c r="A235" s="55"/>
      <c r="B235" s="134" t="s">
        <v>1305</v>
      </c>
      <c r="C235" s="125">
        <f>SUM(C233:C234)</f>
        <v>75956.600000000006</v>
      </c>
      <c r="D235" s="125">
        <f>SUM(D233:D234)</f>
        <v>75956.600000000006</v>
      </c>
      <c r="E235" s="23">
        <f t="shared" si="26"/>
        <v>0</v>
      </c>
      <c r="F235" s="127"/>
      <c r="G235" s="128"/>
      <c r="H235" s="98"/>
      <c r="I235" s="55"/>
    </row>
    <row r="236" spans="1:9">
      <c r="A236" s="55"/>
      <c r="B236" s="133" t="s">
        <v>1311</v>
      </c>
      <c r="C236" s="24">
        <f>C133+C136+C139+C142+C151+C160+C174+C184+C195+C212+C231+C235+C155+C163+C198+C215+C218</f>
        <v>5668661.21</v>
      </c>
      <c r="D236" s="24">
        <f>D133+D136+D139+D142+D151+D160+D174+D184+D195+D212+D231+D235+D155+D163+D198+D215+D218</f>
        <v>3915932.4399999995</v>
      </c>
      <c r="E236" s="24">
        <f>C236-D236</f>
        <v>1752728.7700000005</v>
      </c>
      <c r="F236" s="119"/>
      <c r="G236" s="55"/>
      <c r="H236" s="55"/>
      <c r="I236" s="55"/>
    </row>
    <row r="237" spans="1:9" ht="15.75">
      <c r="A237" s="55"/>
      <c r="B237" s="298" t="s">
        <v>235</v>
      </c>
      <c r="C237" s="299"/>
      <c r="D237" s="299"/>
      <c r="E237" s="299"/>
      <c r="F237" s="299"/>
      <c r="G237" s="299"/>
      <c r="H237" s="299"/>
      <c r="I237" s="299"/>
    </row>
    <row r="238" spans="1:9" ht="15.75">
      <c r="A238" s="55"/>
      <c r="B238" s="321" t="s">
        <v>1347</v>
      </c>
      <c r="C238" s="322"/>
      <c r="D238" s="322"/>
      <c r="E238" s="322"/>
      <c r="F238" s="322"/>
      <c r="G238" s="322"/>
      <c r="H238" s="322"/>
      <c r="I238" s="323"/>
    </row>
    <row r="239" spans="1:9" ht="51">
      <c r="A239" s="55">
        <v>173</v>
      </c>
      <c r="B239" s="56" t="s">
        <v>784</v>
      </c>
      <c r="C239" s="69">
        <v>795900</v>
      </c>
      <c r="D239" s="69">
        <v>795900</v>
      </c>
      <c r="E239" s="59">
        <f t="shared" ref="E239:E253" si="28">C239-D239</f>
        <v>0</v>
      </c>
      <c r="F239" s="112">
        <v>43255</v>
      </c>
      <c r="G239" s="79" t="s">
        <v>786</v>
      </c>
      <c r="H239" s="62" t="s">
        <v>466</v>
      </c>
      <c r="I239" s="110"/>
    </row>
    <row r="240" spans="1:9" ht="51">
      <c r="A240" s="55">
        <v>174</v>
      </c>
      <c r="B240" s="56" t="s">
        <v>981</v>
      </c>
      <c r="C240" s="69">
        <v>671326.67</v>
      </c>
      <c r="D240" s="69">
        <v>671326.67</v>
      </c>
      <c r="E240" s="59">
        <f t="shared" si="28"/>
        <v>0</v>
      </c>
      <c r="F240" s="112">
        <v>43121</v>
      </c>
      <c r="G240" s="79" t="s">
        <v>982</v>
      </c>
      <c r="H240" s="62" t="s">
        <v>466</v>
      </c>
      <c r="I240" s="110"/>
    </row>
    <row r="241" spans="1:9" ht="76.5">
      <c r="A241" s="55">
        <v>175</v>
      </c>
      <c r="B241" s="56" t="s">
        <v>1149</v>
      </c>
      <c r="C241" s="69">
        <v>498000</v>
      </c>
      <c r="D241" s="69">
        <v>442180.32</v>
      </c>
      <c r="E241" s="59">
        <f t="shared" si="28"/>
        <v>55819.679999999993</v>
      </c>
      <c r="F241" s="112">
        <v>44270</v>
      </c>
      <c r="G241" s="79" t="s">
        <v>2191</v>
      </c>
      <c r="H241" s="62" t="s">
        <v>466</v>
      </c>
      <c r="I241" s="110"/>
    </row>
    <row r="242" spans="1:9" ht="76.5">
      <c r="A242" s="55">
        <v>176</v>
      </c>
      <c r="B242" s="56" t="s">
        <v>1150</v>
      </c>
      <c r="C242" s="69">
        <v>145000</v>
      </c>
      <c r="D242" s="69">
        <v>145000</v>
      </c>
      <c r="E242" s="59">
        <f t="shared" si="28"/>
        <v>0</v>
      </c>
      <c r="F242" s="112">
        <v>44270</v>
      </c>
      <c r="G242" s="79" t="s">
        <v>2191</v>
      </c>
      <c r="H242" s="62" t="s">
        <v>466</v>
      </c>
      <c r="I242" s="110"/>
    </row>
    <row r="243" spans="1:9" ht="76.5">
      <c r="A243" s="55">
        <v>177</v>
      </c>
      <c r="B243" s="56" t="s">
        <v>1151</v>
      </c>
      <c r="C243" s="69">
        <v>18852.12</v>
      </c>
      <c r="D243" s="69">
        <v>18852.12</v>
      </c>
      <c r="E243" s="59">
        <f t="shared" si="28"/>
        <v>0</v>
      </c>
      <c r="F243" s="112">
        <v>44411</v>
      </c>
      <c r="G243" s="79" t="s">
        <v>2192</v>
      </c>
      <c r="H243" s="62" t="s">
        <v>466</v>
      </c>
      <c r="I243" s="110"/>
    </row>
    <row r="244" spans="1:9" ht="76.5">
      <c r="A244" s="55">
        <v>178</v>
      </c>
      <c r="B244" s="56" t="s">
        <v>1152</v>
      </c>
      <c r="C244" s="69">
        <v>276000</v>
      </c>
      <c r="D244" s="69">
        <v>221499.82</v>
      </c>
      <c r="E244" s="59">
        <f t="shared" si="28"/>
        <v>54500.179999999993</v>
      </c>
      <c r="F244" s="112">
        <v>44411</v>
      </c>
      <c r="G244" s="79" t="s">
        <v>2192</v>
      </c>
      <c r="H244" s="62" t="s">
        <v>466</v>
      </c>
      <c r="I244" s="110"/>
    </row>
    <row r="245" spans="1:9" ht="76.5">
      <c r="A245" s="55">
        <v>179</v>
      </c>
      <c r="B245" s="56" t="s">
        <v>1153</v>
      </c>
      <c r="C245" s="69">
        <v>2113650</v>
      </c>
      <c r="D245" s="69">
        <v>1744549.74</v>
      </c>
      <c r="E245" s="59">
        <f t="shared" si="28"/>
        <v>369100.26</v>
      </c>
      <c r="F245" s="112">
        <v>44411</v>
      </c>
      <c r="G245" s="79" t="s">
        <v>2192</v>
      </c>
      <c r="H245" s="62" t="s">
        <v>466</v>
      </c>
      <c r="I245" s="110"/>
    </row>
    <row r="246" spans="1:9" ht="76.5">
      <c r="A246" s="55">
        <v>180</v>
      </c>
      <c r="B246" s="56" t="s">
        <v>1154</v>
      </c>
      <c r="C246" s="69">
        <v>810000</v>
      </c>
      <c r="D246" s="69">
        <v>810000</v>
      </c>
      <c r="E246" s="59">
        <f t="shared" si="28"/>
        <v>0</v>
      </c>
      <c r="F246" s="112">
        <v>44411</v>
      </c>
      <c r="G246" s="79" t="s">
        <v>2192</v>
      </c>
      <c r="H246" s="62" t="s">
        <v>466</v>
      </c>
      <c r="I246" s="110"/>
    </row>
    <row r="247" spans="1:9" ht="76.5">
      <c r="A247" s="55">
        <v>181</v>
      </c>
      <c r="B247" s="56" t="s">
        <v>1155</v>
      </c>
      <c r="C247" s="69">
        <v>568000</v>
      </c>
      <c r="D247" s="69">
        <v>482800.17</v>
      </c>
      <c r="E247" s="59">
        <f t="shared" si="28"/>
        <v>85199.830000000016</v>
      </c>
      <c r="F247" s="112">
        <v>44453</v>
      </c>
      <c r="G247" s="62" t="s">
        <v>1156</v>
      </c>
      <c r="H247" s="62" t="s">
        <v>466</v>
      </c>
      <c r="I247" s="110"/>
    </row>
    <row r="248" spans="1:9" ht="127.5">
      <c r="A248" s="55">
        <v>154</v>
      </c>
      <c r="B248" s="56" t="s">
        <v>1228</v>
      </c>
      <c r="C248" s="69">
        <v>18852.12</v>
      </c>
      <c r="D248" s="69">
        <v>18852.12</v>
      </c>
      <c r="E248" s="59">
        <f t="shared" si="28"/>
        <v>0</v>
      </c>
      <c r="F248" s="112">
        <v>44795</v>
      </c>
      <c r="G248" s="79" t="s">
        <v>1229</v>
      </c>
      <c r="H248" s="62" t="s">
        <v>466</v>
      </c>
      <c r="I248" s="110"/>
    </row>
    <row r="249" spans="1:9" ht="127.5">
      <c r="A249" s="55">
        <v>155</v>
      </c>
      <c r="B249" s="56" t="s">
        <v>1230</v>
      </c>
      <c r="C249" s="69">
        <v>18852.12</v>
      </c>
      <c r="D249" s="69">
        <v>18852.12</v>
      </c>
      <c r="E249" s="59">
        <f t="shared" si="28"/>
        <v>0</v>
      </c>
      <c r="F249" s="112">
        <v>44795</v>
      </c>
      <c r="G249" s="79" t="s">
        <v>1229</v>
      </c>
      <c r="H249" s="62" t="s">
        <v>466</v>
      </c>
      <c r="I249" s="110"/>
    </row>
    <row r="250" spans="1:9" ht="127.5">
      <c r="A250" s="55">
        <v>156</v>
      </c>
      <c r="B250" s="56" t="s">
        <v>1231</v>
      </c>
      <c r="C250" s="69">
        <v>2724417.23</v>
      </c>
      <c r="D250" s="69">
        <v>2659550.2799999998</v>
      </c>
      <c r="E250" s="59">
        <f t="shared" si="28"/>
        <v>64866.950000000186</v>
      </c>
      <c r="F250" s="112">
        <v>44795</v>
      </c>
      <c r="G250" s="79" t="s">
        <v>1232</v>
      </c>
      <c r="H250" s="62" t="s">
        <v>466</v>
      </c>
      <c r="I250" s="110"/>
    </row>
    <row r="251" spans="1:9" ht="127.5">
      <c r="A251" s="55"/>
      <c r="B251" s="56" t="s">
        <v>1233</v>
      </c>
      <c r="C251" s="69">
        <v>4077900</v>
      </c>
      <c r="D251" s="69">
        <v>2276827.5</v>
      </c>
      <c r="E251" s="59">
        <f t="shared" si="28"/>
        <v>1801072.5</v>
      </c>
      <c r="F251" s="112">
        <v>44795</v>
      </c>
      <c r="G251" s="79" t="s">
        <v>1232</v>
      </c>
      <c r="H251" s="62" t="s">
        <v>466</v>
      </c>
      <c r="I251" s="110"/>
    </row>
    <row r="252" spans="1:9" ht="127.5">
      <c r="A252" s="55">
        <v>157</v>
      </c>
      <c r="B252" s="56" t="s">
        <v>2054</v>
      </c>
      <c r="C252" s="69">
        <v>1891813</v>
      </c>
      <c r="D252" s="69">
        <v>57214.34</v>
      </c>
      <c r="E252" s="59">
        <f t="shared" si="28"/>
        <v>1834598.66</v>
      </c>
      <c r="F252" s="112">
        <v>45975</v>
      </c>
      <c r="G252" s="79" t="s">
        <v>2055</v>
      </c>
      <c r="H252" s="62" t="s">
        <v>466</v>
      </c>
      <c r="I252" s="129"/>
    </row>
    <row r="253" spans="1:9">
      <c r="A253" s="55"/>
      <c r="B253" s="134" t="s">
        <v>1305</v>
      </c>
      <c r="C253" s="125">
        <f>SUM(C239:C252)</f>
        <v>14628563.26</v>
      </c>
      <c r="D253" s="125">
        <f>SUM(D239:D252)</f>
        <v>10363405.199999999</v>
      </c>
      <c r="E253" s="23">
        <f t="shared" si="28"/>
        <v>4265158.0600000005</v>
      </c>
      <c r="F253" s="112"/>
      <c r="G253" s="79"/>
      <c r="H253" s="62"/>
      <c r="I253" s="129"/>
    </row>
    <row r="254" spans="1:9" ht="15.75">
      <c r="A254" s="55"/>
      <c r="B254" s="324" t="s">
        <v>1348</v>
      </c>
      <c r="C254" s="325"/>
      <c r="D254" s="325"/>
      <c r="E254" s="325"/>
      <c r="F254" s="325"/>
      <c r="G254" s="325"/>
      <c r="H254" s="325"/>
      <c r="I254" s="326"/>
    </row>
    <row r="255" spans="1:9" ht="76.5">
      <c r="A255" s="55">
        <v>158</v>
      </c>
      <c r="B255" s="56" t="s">
        <v>1147</v>
      </c>
      <c r="C255" s="69">
        <v>615000</v>
      </c>
      <c r="D255" s="69">
        <v>615000</v>
      </c>
      <c r="E255" s="59">
        <f t="shared" ref="E255:E257" si="29">C255-D255</f>
        <v>0</v>
      </c>
      <c r="F255" s="112">
        <v>44270</v>
      </c>
      <c r="G255" s="79" t="s">
        <v>2191</v>
      </c>
      <c r="H255" s="62" t="s">
        <v>466</v>
      </c>
      <c r="I255" s="129"/>
    </row>
    <row r="256" spans="1:9" s="41" customFormat="1" ht="76.5">
      <c r="A256" s="55">
        <v>159</v>
      </c>
      <c r="B256" s="56" t="s">
        <v>1148</v>
      </c>
      <c r="C256" s="69">
        <v>1419000</v>
      </c>
      <c r="D256" s="69">
        <v>1020103.46</v>
      </c>
      <c r="E256" s="59">
        <f t="shared" si="29"/>
        <v>398896.54000000004</v>
      </c>
      <c r="F256" s="112">
        <v>44270</v>
      </c>
      <c r="G256" s="79" t="s">
        <v>2191</v>
      </c>
      <c r="H256" s="62" t="s">
        <v>466</v>
      </c>
      <c r="I256" s="129"/>
    </row>
    <row r="257" spans="1:9" s="41" customFormat="1" ht="140.25">
      <c r="A257" s="55">
        <v>160</v>
      </c>
      <c r="B257" s="56" t="s">
        <v>1349</v>
      </c>
      <c r="C257" s="69">
        <v>1926201.25</v>
      </c>
      <c r="D257" s="69">
        <v>385240.32000000001</v>
      </c>
      <c r="E257" s="59">
        <f t="shared" si="29"/>
        <v>1540960.93</v>
      </c>
      <c r="F257" s="112">
        <v>45105</v>
      </c>
      <c r="G257" s="79" t="s">
        <v>1289</v>
      </c>
      <c r="H257" s="62" t="s">
        <v>466</v>
      </c>
      <c r="I257" s="129"/>
    </row>
    <row r="258" spans="1:9" s="41" customFormat="1" ht="51">
      <c r="A258" s="55">
        <v>161</v>
      </c>
      <c r="B258" s="56" t="s">
        <v>1350</v>
      </c>
      <c r="C258" s="69">
        <v>3070000</v>
      </c>
      <c r="D258" s="69">
        <v>25583.33</v>
      </c>
      <c r="E258" s="59">
        <f>C258-D258</f>
        <v>3044416.67</v>
      </c>
      <c r="F258" s="112">
        <v>45614</v>
      </c>
      <c r="G258" s="79" t="s">
        <v>1351</v>
      </c>
      <c r="H258" s="62" t="s">
        <v>466</v>
      </c>
      <c r="I258" s="129"/>
    </row>
    <row r="259" spans="1:9" s="41" customFormat="1">
      <c r="A259" s="55"/>
      <c r="B259" s="134" t="s">
        <v>1305</v>
      </c>
      <c r="C259" s="125">
        <f>SUM(C255:C258)</f>
        <v>7030201.25</v>
      </c>
      <c r="D259" s="125">
        <f>SUM(D255:D258)</f>
        <v>2045927.11</v>
      </c>
      <c r="E259" s="23">
        <f t="shared" ref="E259" si="30">C259-D259</f>
        <v>4984274.1399999997</v>
      </c>
      <c r="F259" s="127"/>
      <c r="G259" s="79"/>
      <c r="H259" s="62"/>
      <c r="I259" s="129"/>
    </row>
    <row r="260" spans="1:9" s="41" customFormat="1">
      <c r="A260" s="55"/>
      <c r="B260" s="133" t="s">
        <v>1352</v>
      </c>
      <c r="C260" s="24">
        <f>C259+C253</f>
        <v>21658764.509999998</v>
      </c>
      <c r="D260" s="24">
        <f>D259+D253</f>
        <v>12409332.309999999</v>
      </c>
      <c r="E260" s="24">
        <f>E259+E253</f>
        <v>9249432.1999999993</v>
      </c>
      <c r="F260" s="68"/>
      <c r="G260" s="62"/>
      <c r="H260" s="62"/>
      <c r="I260" s="110"/>
    </row>
    <row r="261" spans="1:9" s="41" customFormat="1" ht="15.75">
      <c r="A261" s="55"/>
      <c r="B261" s="310" t="s">
        <v>236</v>
      </c>
      <c r="C261" s="316"/>
      <c r="D261" s="316"/>
      <c r="E261" s="316"/>
      <c r="F261" s="316"/>
      <c r="G261" s="316"/>
      <c r="H261" s="316"/>
      <c r="I261" s="316"/>
    </row>
    <row r="262" spans="1:9" s="41" customFormat="1" ht="15.75">
      <c r="A262" s="55"/>
      <c r="B262" s="306" t="s">
        <v>1353</v>
      </c>
      <c r="C262" s="306"/>
      <c r="D262" s="306"/>
      <c r="E262" s="306"/>
      <c r="F262" s="306"/>
      <c r="G262" s="306"/>
      <c r="H262" s="306"/>
      <c r="I262" s="310"/>
    </row>
    <row r="263" spans="1:9" s="41" customFormat="1" ht="51">
      <c r="A263" s="55">
        <v>162</v>
      </c>
      <c r="B263" s="56" t="s">
        <v>33</v>
      </c>
      <c r="C263" s="69">
        <v>6000</v>
      </c>
      <c r="D263" s="69">
        <v>6000</v>
      </c>
      <c r="E263" s="59">
        <f>C263-D263</f>
        <v>0</v>
      </c>
      <c r="F263" s="112">
        <v>41254</v>
      </c>
      <c r="G263" s="79" t="s">
        <v>565</v>
      </c>
      <c r="H263" s="62" t="s">
        <v>466</v>
      </c>
      <c r="I263" s="102"/>
    </row>
    <row r="264" spans="1:9" s="41" customFormat="1" ht="51">
      <c r="A264" s="55">
        <v>163</v>
      </c>
      <c r="B264" s="67" t="s">
        <v>33</v>
      </c>
      <c r="C264" s="59">
        <v>6000</v>
      </c>
      <c r="D264" s="59">
        <v>6000</v>
      </c>
      <c r="E264" s="59">
        <f t="shared" ref="E264:E269" si="31">C264-D264</f>
        <v>0</v>
      </c>
      <c r="F264" s="112">
        <v>41254</v>
      </c>
      <c r="G264" s="79" t="s">
        <v>565</v>
      </c>
      <c r="H264" s="62" t="s">
        <v>466</v>
      </c>
      <c r="I264" s="102"/>
    </row>
    <row r="265" spans="1:9" s="41" customFormat="1" ht="51">
      <c r="A265" s="55">
        <v>164</v>
      </c>
      <c r="B265" s="67" t="s">
        <v>33</v>
      </c>
      <c r="C265" s="59">
        <v>6000</v>
      </c>
      <c r="D265" s="59">
        <v>6000</v>
      </c>
      <c r="E265" s="59">
        <f t="shared" si="31"/>
        <v>0</v>
      </c>
      <c r="F265" s="112">
        <v>41254</v>
      </c>
      <c r="G265" s="79" t="s">
        <v>565</v>
      </c>
      <c r="H265" s="62" t="s">
        <v>466</v>
      </c>
      <c r="I265" s="102"/>
    </row>
    <row r="266" spans="1:9" s="41" customFormat="1" ht="51">
      <c r="A266" s="55">
        <v>165</v>
      </c>
      <c r="B266" s="67" t="s">
        <v>33</v>
      </c>
      <c r="C266" s="59">
        <v>6000</v>
      </c>
      <c r="D266" s="59">
        <v>6000</v>
      </c>
      <c r="E266" s="59">
        <f t="shared" si="31"/>
        <v>0</v>
      </c>
      <c r="F266" s="112">
        <v>41254</v>
      </c>
      <c r="G266" s="79" t="s">
        <v>565</v>
      </c>
      <c r="H266" s="62" t="s">
        <v>466</v>
      </c>
      <c r="I266" s="55"/>
    </row>
    <row r="267" spans="1:9" s="41" customFormat="1" ht="51">
      <c r="A267" s="55">
        <v>166</v>
      </c>
      <c r="B267" s="67" t="s">
        <v>34</v>
      </c>
      <c r="C267" s="59">
        <v>5350</v>
      </c>
      <c r="D267" s="59">
        <v>5350</v>
      </c>
      <c r="E267" s="59">
        <f t="shared" si="31"/>
        <v>0</v>
      </c>
      <c r="F267" s="112">
        <v>41254</v>
      </c>
      <c r="G267" s="79" t="s">
        <v>565</v>
      </c>
      <c r="H267" s="62" t="s">
        <v>466</v>
      </c>
      <c r="I267" s="55"/>
    </row>
    <row r="268" spans="1:9" s="41" customFormat="1" ht="51">
      <c r="A268" s="55">
        <v>167</v>
      </c>
      <c r="B268" s="67" t="s">
        <v>452</v>
      </c>
      <c r="C268" s="59">
        <v>4550</v>
      </c>
      <c r="D268" s="59">
        <v>4550</v>
      </c>
      <c r="E268" s="59">
        <f t="shared" si="31"/>
        <v>0</v>
      </c>
      <c r="F268" s="112">
        <v>41249</v>
      </c>
      <c r="G268" s="79" t="s">
        <v>563</v>
      </c>
      <c r="H268" s="62" t="s">
        <v>466</v>
      </c>
      <c r="I268" s="55"/>
    </row>
    <row r="269" spans="1:9" s="41" customFormat="1">
      <c r="A269" s="55"/>
      <c r="B269" s="134" t="s">
        <v>1305</v>
      </c>
      <c r="C269" s="125">
        <f>SUM(C263:C268)</f>
        <v>33900</v>
      </c>
      <c r="D269" s="125">
        <f>SUM(D263:D268)</f>
        <v>33900</v>
      </c>
      <c r="E269" s="23">
        <f t="shared" si="31"/>
        <v>0</v>
      </c>
      <c r="F269" s="112"/>
      <c r="G269" s="79"/>
      <c r="H269" s="62"/>
      <c r="I269" s="55"/>
    </row>
    <row r="270" spans="1:9" s="41" customFormat="1" ht="30" customHeight="1">
      <c r="A270" s="55"/>
      <c r="B270" s="282" t="s">
        <v>1354</v>
      </c>
      <c r="C270" s="282"/>
      <c r="D270" s="282"/>
      <c r="E270" s="282"/>
      <c r="F270" s="282"/>
      <c r="G270" s="282"/>
      <c r="H270" s="282"/>
      <c r="I270" s="283"/>
    </row>
    <row r="271" spans="1:9" s="41" customFormat="1" ht="51">
      <c r="A271" s="55">
        <v>168</v>
      </c>
      <c r="B271" s="56" t="s">
        <v>1004</v>
      </c>
      <c r="C271" s="69">
        <v>12670.6</v>
      </c>
      <c r="D271" s="69">
        <v>12670.6</v>
      </c>
      <c r="E271" s="59">
        <f t="shared" ref="E271:E276" si="32">C271-D271</f>
        <v>0</v>
      </c>
      <c r="F271" s="112">
        <v>44186</v>
      </c>
      <c r="G271" s="79" t="s">
        <v>1005</v>
      </c>
      <c r="H271" s="62" t="s">
        <v>466</v>
      </c>
      <c r="I271" s="55"/>
    </row>
    <row r="272" spans="1:9" s="41" customFormat="1" ht="51">
      <c r="A272" s="55">
        <v>169</v>
      </c>
      <c r="B272" s="56" t="s">
        <v>1004</v>
      </c>
      <c r="C272" s="69">
        <v>12670.6</v>
      </c>
      <c r="D272" s="69">
        <v>12670.6</v>
      </c>
      <c r="E272" s="59">
        <f t="shared" si="32"/>
        <v>0</v>
      </c>
      <c r="F272" s="112">
        <v>44186</v>
      </c>
      <c r="G272" s="79" t="s">
        <v>1005</v>
      </c>
      <c r="H272" s="62" t="s">
        <v>466</v>
      </c>
      <c r="I272" s="55"/>
    </row>
    <row r="273" spans="1:11" s="41" customFormat="1" ht="51">
      <c r="A273" s="55">
        <v>170</v>
      </c>
      <c r="B273" s="56" t="s">
        <v>1004</v>
      </c>
      <c r="C273" s="69">
        <v>12670.6</v>
      </c>
      <c r="D273" s="69">
        <v>12670.6</v>
      </c>
      <c r="E273" s="59">
        <f t="shared" si="32"/>
        <v>0</v>
      </c>
      <c r="F273" s="112">
        <v>44186</v>
      </c>
      <c r="G273" s="79" t="s">
        <v>1005</v>
      </c>
      <c r="H273" s="62" t="s">
        <v>466</v>
      </c>
      <c r="I273" s="55"/>
    </row>
    <row r="274" spans="1:11" s="41" customFormat="1" ht="51">
      <c r="A274" s="55">
        <v>171</v>
      </c>
      <c r="B274" s="56" t="s">
        <v>1004</v>
      </c>
      <c r="C274" s="69">
        <v>12670.6</v>
      </c>
      <c r="D274" s="69">
        <v>12670.6</v>
      </c>
      <c r="E274" s="59">
        <f t="shared" si="32"/>
        <v>0</v>
      </c>
      <c r="F274" s="112">
        <v>44186</v>
      </c>
      <c r="G274" s="79" t="s">
        <v>1005</v>
      </c>
      <c r="H274" s="62" t="s">
        <v>466</v>
      </c>
      <c r="I274" s="55"/>
    </row>
    <row r="275" spans="1:11" s="41" customFormat="1" ht="51">
      <c r="A275" s="55">
        <v>172</v>
      </c>
      <c r="B275" s="56" t="s">
        <v>1004</v>
      </c>
      <c r="C275" s="69">
        <v>12670.6</v>
      </c>
      <c r="D275" s="69">
        <v>12670.6</v>
      </c>
      <c r="E275" s="59">
        <f t="shared" si="32"/>
        <v>0</v>
      </c>
      <c r="F275" s="112">
        <v>44186</v>
      </c>
      <c r="G275" s="79" t="s">
        <v>1005</v>
      </c>
      <c r="H275" s="62" t="s">
        <v>466</v>
      </c>
      <c r="I275" s="55"/>
    </row>
    <row r="276" spans="1:11" s="41" customFormat="1">
      <c r="A276" s="55"/>
      <c r="B276" s="134" t="s">
        <v>1305</v>
      </c>
      <c r="C276" s="125">
        <f>SUM(C271:C275)</f>
        <v>63353</v>
      </c>
      <c r="D276" s="125">
        <f>SUM(D271:D275)</f>
        <v>63353</v>
      </c>
      <c r="E276" s="23">
        <f t="shared" si="32"/>
        <v>0</v>
      </c>
      <c r="F276" s="112"/>
      <c r="G276" s="79"/>
      <c r="H276" s="62"/>
      <c r="I276" s="55"/>
    </row>
    <row r="277" spans="1:11" s="41" customFormat="1" ht="15.75">
      <c r="A277" s="55"/>
      <c r="B277" s="306" t="s">
        <v>1355</v>
      </c>
      <c r="C277" s="306"/>
      <c r="D277" s="306"/>
      <c r="E277" s="306"/>
      <c r="F277" s="306"/>
      <c r="G277" s="306"/>
      <c r="H277" s="306"/>
      <c r="I277" s="310"/>
      <c r="J277" s="95"/>
      <c r="K277" s="95"/>
    </row>
    <row r="278" spans="1:11" s="41" customFormat="1" ht="51">
      <c r="A278" s="55">
        <v>173</v>
      </c>
      <c r="B278" s="56" t="s">
        <v>1000</v>
      </c>
      <c r="C278" s="69">
        <v>10592</v>
      </c>
      <c r="D278" s="69">
        <v>10592</v>
      </c>
      <c r="E278" s="59">
        <f t="shared" ref="E278:E280" si="33">C278-D278</f>
        <v>0</v>
      </c>
      <c r="F278" s="112">
        <v>44190</v>
      </c>
      <c r="G278" s="79" t="s">
        <v>1001</v>
      </c>
      <c r="H278" s="62"/>
      <c r="I278" s="55"/>
      <c r="J278" s="95"/>
      <c r="K278" s="95"/>
    </row>
    <row r="279" spans="1:11" s="41" customFormat="1" ht="165.75">
      <c r="A279" s="55">
        <v>174</v>
      </c>
      <c r="B279" s="56" t="s">
        <v>1237</v>
      </c>
      <c r="C279" s="69">
        <v>20240</v>
      </c>
      <c r="D279" s="69">
        <v>20240</v>
      </c>
      <c r="E279" s="59">
        <f t="shared" si="33"/>
        <v>0</v>
      </c>
      <c r="F279" s="112">
        <v>44915</v>
      </c>
      <c r="G279" s="79" t="s">
        <v>1238</v>
      </c>
      <c r="H279" s="62"/>
      <c r="I279" s="55"/>
      <c r="J279" s="95"/>
      <c r="K279" s="95"/>
    </row>
    <row r="280" spans="1:11" s="41" customFormat="1">
      <c r="A280" s="55"/>
      <c r="B280" s="134" t="s">
        <v>1305</v>
      </c>
      <c r="C280" s="125">
        <f>SUM(C278:C279)</f>
        <v>30832</v>
      </c>
      <c r="D280" s="125">
        <f>SUM(D278:D279)</f>
        <v>30832</v>
      </c>
      <c r="E280" s="23">
        <f t="shared" si="33"/>
        <v>0</v>
      </c>
      <c r="F280" s="112"/>
      <c r="G280" s="79"/>
      <c r="H280" s="62"/>
      <c r="I280" s="55"/>
      <c r="J280" s="95"/>
      <c r="K280" s="95"/>
    </row>
    <row r="281" spans="1:11" s="41" customFormat="1">
      <c r="A281" s="55"/>
      <c r="B281" s="300"/>
      <c r="C281" s="300"/>
      <c r="D281" s="300"/>
      <c r="E281" s="300"/>
      <c r="F281" s="300"/>
      <c r="G281" s="300"/>
      <c r="H281" s="300"/>
      <c r="I281" s="301"/>
      <c r="J281" s="95"/>
      <c r="K281" s="95"/>
    </row>
    <row r="282" spans="1:11" s="41" customFormat="1" ht="51">
      <c r="A282" s="55">
        <v>175</v>
      </c>
      <c r="B282" s="67" t="s">
        <v>36</v>
      </c>
      <c r="C282" s="59">
        <v>4000</v>
      </c>
      <c r="D282" s="59">
        <v>4000</v>
      </c>
      <c r="E282" s="59">
        <f t="shared" ref="E282:E292" si="34">C282-D282</f>
        <v>0</v>
      </c>
      <c r="F282" s="112">
        <v>41249</v>
      </c>
      <c r="G282" s="79" t="s">
        <v>563</v>
      </c>
      <c r="H282" s="62" t="s">
        <v>466</v>
      </c>
      <c r="I282" s="55"/>
      <c r="J282" s="95"/>
      <c r="K282" s="95"/>
    </row>
    <row r="283" spans="1:11" s="41" customFormat="1" ht="51">
      <c r="A283" s="55">
        <v>176</v>
      </c>
      <c r="B283" s="67" t="s">
        <v>35</v>
      </c>
      <c r="C283" s="59">
        <v>4000</v>
      </c>
      <c r="D283" s="59">
        <v>4000</v>
      </c>
      <c r="E283" s="59">
        <f t="shared" si="34"/>
        <v>0</v>
      </c>
      <c r="F283" s="112">
        <v>41249</v>
      </c>
      <c r="G283" s="79" t="s">
        <v>563</v>
      </c>
      <c r="H283" s="62" t="s">
        <v>466</v>
      </c>
      <c r="I283" s="55"/>
      <c r="J283" s="95"/>
      <c r="K283" s="95"/>
    </row>
    <row r="284" spans="1:11" s="41" customFormat="1" ht="51">
      <c r="A284" s="55">
        <v>177</v>
      </c>
      <c r="B284" s="67" t="s">
        <v>35</v>
      </c>
      <c r="C284" s="59">
        <v>4000</v>
      </c>
      <c r="D284" s="59">
        <v>4000</v>
      </c>
      <c r="E284" s="59">
        <f t="shared" si="34"/>
        <v>0</v>
      </c>
      <c r="F284" s="112">
        <v>41249</v>
      </c>
      <c r="G284" s="79" t="s">
        <v>563</v>
      </c>
      <c r="H284" s="62" t="s">
        <v>466</v>
      </c>
      <c r="I284" s="55"/>
      <c r="J284" s="95"/>
      <c r="K284" s="95"/>
    </row>
    <row r="285" spans="1:11" s="41" customFormat="1" ht="51">
      <c r="A285" s="55">
        <v>178</v>
      </c>
      <c r="B285" s="56" t="s">
        <v>859</v>
      </c>
      <c r="C285" s="59">
        <v>12530.83</v>
      </c>
      <c r="D285" s="59">
        <v>12530.83</v>
      </c>
      <c r="E285" s="59">
        <f t="shared" si="34"/>
        <v>0</v>
      </c>
      <c r="F285" s="112">
        <v>43536</v>
      </c>
      <c r="G285" s="79" t="s">
        <v>876</v>
      </c>
      <c r="H285" s="62" t="s">
        <v>466</v>
      </c>
      <c r="I285" s="55"/>
      <c r="J285" s="95"/>
      <c r="K285" s="95"/>
    </row>
    <row r="286" spans="1:11" s="41" customFormat="1" ht="51">
      <c r="A286" s="55">
        <v>179</v>
      </c>
      <c r="B286" s="56" t="s">
        <v>860</v>
      </c>
      <c r="C286" s="59">
        <v>13680</v>
      </c>
      <c r="D286" s="59">
        <v>13680</v>
      </c>
      <c r="E286" s="59">
        <f t="shared" si="34"/>
        <v>0</v>
      </c>
      <c r="F286" s="112">
        <v>43606</v>
      </c>
      <c r="G286" s="79" t="s">
        <v>877</v>
      </c>
      <c r="H286" s="62" t="s">
        <v>466</v>
      </c>
      <c r="I286" s="55"/>
      <c r="J286" s="95"/>
      <c r="K286" s="95"/>
    </row>
    <row r="287" spans="1:11" s="41" customFormat="1" ht="51">
      <c r="A287" s="55">
        <v>180</v>
      </c>
      <c r="B287" s="56" t="s">
        <v>1006</v>
      </c>
      <c r="C287" s="59">
        <v>11124</v>
      </c>
      <c r="D287" s="59">
        <v>11124</v>
      </c>
      <c r="E287" s="59">
        <f t="shared" si="34"/>
        <v>0</v>
      </c>
      <c r="F287" s="112">
        <v>44186</v>
      </c>
      <c r="G287" s="79" t="s">
        <v>1007</v>
      </c>
      <c r="H287" s="62" t="s">
        <v>466</v>
      </c>
      <c r="I287" s="55"/>
      <c r="J287" s="95"/>
      <c r="K287" s="95"/>
    </row>
    <row r="288" spans="1:11" s="41" customFormat="1" ht="140.25">
      <c r="A288" s="55">
        <v>181</v>
      </c>
      <c r="B288" s="56" t="s">
        <v>2056</v>
      </c>
      <c r="C288" s="59">
        <v>10590</v>
      </c>
      <c r="D288" s="59">
        <v>0</v>
      </c>
      <c r="E288" s="59">
        <f t="shared" si="34"/>
        <v>10590</v>
      </c>
      <c r="F288" s="112">
        <v>45834</v>
      </c>
      <c r="G288" s="58" t="s">
        <v>2034</v>
      </c>
      <c r="H288" s="62" t="s">
        <v>466</v>
      </c>
      <c r="I288" s="55"/>
      <c r="J288" s="95"/>
      <c r="K288" s="95"/>
    </row>
    <row r="289" spans="1:11" s="41" customFormat="1" ht="129.75" customHeight="1">
      <c r="A289" s="55">
        <v>182</v>
      </c>
      <c r="B289" s="56" t="s">
        <v>2057</v>
      </c>
      <c r="C289" s="59">
        <v>14990</v>
      </c>
      <c r="D289" s="59">
        <v>14990</v>
      </c>
      <c r="E289" s="59">
        <f t="shared" si="34"/>
        <v>0</v>
      </c>
      <c r="F289" s="112">
        <v>45834</v>
      </c>
      <c r="G289" s="58" t="s">
        <v>2178</v>
      </c>
      <c r="H289" s="62" t="s">
        <v>466</v>
      </c>
      <c r="I289" s="55"/>
      <c r="J289" s="95"/>
      <c r="K289" s="95"/>
    </row>
    <row r="290" spans="1:11" s="41" customFormat="1" ht="129" customHeight="1">
      <c r="A290" s="55">
        <v>183</v>
      </c>
      <c r="B290" s="56" t="s">
        <v>2058</v>
      </c>
      <c r="C290" s="59">
        <v>13490</v>
      </c>
      <c r="D290" s="59">
        <v>13490</v>
      </c>
      <c r="E290" s="59">
        <f>C290-D290</f>
        <v>0</v>
      </c>
      <c r="F290" s="112">
        <v>45834</v>
      </c>
      <c r="G290" s="58" t="s">
        <v>2034</v>
      </c>
      <c r="H290" s="62" t="s">
        <v>466</v>
      </c>
      <c r="I290" s="55"/>
      <c r="J290" s="95"/>
      <c r="K290" s="95"/>
    </row>
    <row r="291" spans="1:11" s="41" customFormat="1" ht="140.25">
      <c r="A291" s="55">
        <v>184</v>
      </c>
      <c r="B291" s="56" t="s">
        <v>2059</v>
      </c>
      <c r="C291" s="59">
        <v>11697</v>
      </c>
      <c r="D291" s="59">
        <v>11697</v>
      </c>
      <c r="E291" s="59">
        <f t="shared" si="34"/>
        <v>0</v>
      </c>
      <c r="F291" s="112">
        <v>45960</v>
      </c>
      <c r="G291" s="58" t="s">
        <v>2060</v>
      </c>
      <c r="H291" s="62" t="s">
        <v>466</v>
      </c>
      <c r="I291" s="55"/>
      <c r="J291" s="95"/>
      <c r="K291" s="95"/>
    </row>
    <row r="292" spans="1:11" s="41" customFormat="1">
      <c r="A292" s="55"/>
      <c r="B292" s="134" t="s">
        <v>1305</v>
      </c>
      <c r="C292" s="125">
        <f>SUM(C282:C291)</f>
        <v>100101.83</v>
      </c>
      <c r="D292" s="125">
        <f>SUM(D282:D291)</f>
        <v>89511.83</v>
      </c>
      <c r="E292" s="23">
        <f t="shared" si="34"/>
        <v>10590</v>
      </c>
      <c r="F292" s="112"/>
      <c r="G292" s="79"/>
      <c r="H292" s="62"/>
      <c r="I292" s="55"/>
      <c r="J292" s="95"/>
      <c r="K292" s="95"/>
    </row>
    <row r="293" spans="1:11" s="41" customFormat="1">
      <c r="A293" s="55"/>
      <c r="B293" s="56"/>
      <c r="C293" s="59"/>
      <c r="D293" s="59"/>
      <c r="E293" s="59"/>
      <c r="F293" s="112"/>
      <c r="G293" s="79"/>
      <c r="H293" s="62"/>
      <c r="I293" s="55"/>
      <c r="J293" s="95"/>
      <c r="K293" s="95"/>
    </row>
    <row r="294" spans="1:11" s="41" customFormat="1">
      <c r="A294" s="55"/>
      <c r="B294" s="136" t="s">
        <v>1312</v>
      </c>
      <c r="C294" s="23">
        <f>C292+C280+C276+C269</f>
        <v>228186.83000000002</v>
      </c>
      <c r="D294" s="23">
        <f>D292+D280+D276+D269</f>
        <v>217596.83000000002</v>
      </c>
      <c r="E294" s="23">
        <f>C294-D294</f>
        <v>10590</v>
      </c>
      <c r="F294" s="68"/>
      <c r="G294" s="79"/>
      <c r="H294" s="55"/>
      <c r="I294" s="55"/>
      <c r="J294" s="95"/>
      <c r="K294" s="95"/>
    </row>
    <row r="295" spans="1:11" s="41" customFormat="1">
      <c r="A295" s="55"/>
      <c r="B295" s="136" t="s">
        <v>1187</v>
      </c>
      <c r="C295" s="23">
        <f>C236+C260+C294</f>
        <v>27555612.549999997</v>
      </c>
      <c r="D295" s="23">
        <f>D236+D260+D294</f>
        <v>16542861.579999998</v>
      </c>
      <c r="E295" s="23">
        <f>E236+E260+E294</f>
        <v>11012750.969999999</v>
      </c>
      <c r="F295" s="68"/>
      <c r="G295" s="55"/>
      <c r="H295" s="55"/>
      <c r="I295" s="55"/>
      <c r="J295" s="95"/>
      <c r="K295" s="95"/>
    </row>
    <row r="296" spans="1:11" s="41" customFormat="1" ht="15.75">
      <c r="A296" s="55"/>
      <c r="B296" s="310" t="s">
        <v>1218</v>
      </c>
      <c r="C296" s="311"/>
      <c r="D296" s="311"/>
      <c r="E296" s="311"/>
      <c r="F296" s="311"/>
      <c r="G296" s="311"/>
      <c r="H296" s="311"/>
      <c r="I296" s="311"/>
      <c r="J296" s="95"/>
      <c r="K296" s="95"/>
    </row>
    <row r="297" spans="1:11" s="41" customFormat="1">
      <c r="A297" s="55"/>
      <c r="B297" s="312" t="s">
        <v>10</v>
      </c>
      <c r="C297" s="247" t="s">
        <v>11</v>
      </c>
      <c r="D297" s="247"/>
      <c r="E297" s="247"/>
      <c r="F297" s="313" t="s">
        <v>12</v>
      </c>
      <c r="G297" s="247" t="s">
        <v>13</v>
      </c>
      <c r="H297" s="247" t="s">
        <v>14</v>
      </c>
      <c r="I297" s="247" t="s">
        <v>15</v>
      </c>
      <c r="J297" s="95"/>
      <c r="K297" s="95"/>
    </row>
    <row r="298" spans="1:11" s="41" customFormat="1" ht="25.5">
      <c r="A298" s="55"/>
      <c r="B298" s="312"/>
      <c r="C298" s="166" t="s">
        <v>18</v>
      </c>
      <c r="D298" s="166" t="s">
        <v>19</v>
      </c>
      <c r="E298" s="166" t="s">
        <v>20</v>
      </c>
      <c r="F298" s="313"/>
      <c r="G298" s="247"/>
      <c r="H298" s="247"/>
      <c r="I298" s="247"/>
      <c r="J298" s="95"/>
      <c r="K298" s="95"/>
    </row>
    <row r="299" spans="1:11" s="41" customFormat="1" ht="15.75">
      <c r="A299" s="55"/>
      <c r="B299" s="303" t="s">
        <v>237</v>
      </c>
      <c r="C299" s="327"/>
      <c r="D299" s="327"/>
      <c r="E299" s="327"/>
      <c r="F299" s="327"/>
      <c r="G299" s="327"/>
      <c r="H299" s="327"/>
      <c r="I299" s="327"/>
      <c r="J299" s="95"/>
      <c r="K299" s="95"/>
    </row>
    <row r="300" spans="1:11" s="41" customFormat="1" ht="102">
      <c r="A300" s="43">
        <v>185</v>
      </c>
      <c r="B300" s="137" t="s">
        <v>425</v>
      </c>
      <c r="C300" s="69">
        <v>61353.18</v>
      </c>
      <c r="D300" s="69">
        <v>61353.18</v>
      </c>
      <c r="E300" s="69">
        <v>0</v>
      </c>
      <c r="F300" s="112">
        <v>39006</v>
      </c>
      <c r="G300" s="130" t="s">
        <v>597</v>
      </c>
      <c r="H300" s="62" t="s">
        <v>466</v>
      </c>
      <c r="I300" s="43"/>
      <c r="J300" s="95"/>
      <c r="K300" s="95"/>
    </row>
    <row r="301" spans="1:11" s="41" customFormat="1" ht="51">
      <c r="A301" s="43">
        <v>186</v>
      </c>
      <c r="B301" s="137" t="s">
        <v>37</v>
      </c>
      <c r="C301" s="69">
        <v>37418</v>
      </c>
      <c r="D301" s="69">
        <v>37418</v>
      </c>
      <c r="E301" s="69">
        <v>0</v>
      </c>
      <c r="F301" s="112">
        <v>38972</v>
      </c>
      <c r="G301" s="130" t="s">
        <v>1189</v>
      </c>
      <c r="H301" s="62" t="s">
        <v>466</v>
      </c>
      <c r="I301" s="43"/>
      <c r="J301" s="95"/>
      <c r="K301" s="95"/>
    </row>
    <row r="302" spans="1:11" s="41" customFormat="1" ht="51">
      <c r="A302" s="43">
        <v>187</v>
      </c>
      <c r="B302" s="137" t="s">
        <v>38</v>
      </c>
      <c r="C302" s="69">
        <v>24400</v>
      </c>
      <c r="D302" s="69">
        <v>24400</v>
      </c>
      <c r="E302" s="69">
        <v>0</v>
      </c>
      <c r="F302" s="112">
        <v>39995</v>
      </c>
      <c r="G302" s="130" t="s">
        <v>1188</v>
      </c>
      <c r="H302" s="62" t="s">
        <v>466</v>
      </c>
      <c r="I302" s="43"/>
      <c r="J302" s="95"/>
      <c r="K302" s="95"/>
    </row>
    <row r="303" spans="1:11" s="41" customFormat="1" ht="51">
      <c r="A303" s="43">
        <v>188</v>
      </c>
      <c r="B303" s="137" t="s">
        <v>39</v>
      </c>
      <c r="C303" s="69">
        <v>4601</v>
      </c>
      <c r="D303" s="69">
        <v>4601</v>
      </c>
      <c r="E303" s="69">
        <v>0</v>
      </c>
      <c r="F303" s="112">
        <v>39006</v>
      </c>
      <c r="G303" s="130" t="s">
        <v>568</v>
      </c>
      <c r="H303" s="62" t="s">
        <v>466</v>
      </c>
      <c r="I303" s="43"/>
      <c r="J303" s="95"/>
      <c r="K303" s="95"/>
    </row>
    <row r="304" spans="1:11" s="41" customFormat="1" ht="51">
      <c r="A304" s="43">
        <v>189</v>
      </c>
      <c r="B304" s="137" t="s">
        <v>40</v>
      </c>
      <c r="C304" s="69">
        <v>8747</v>
      </c>
      <c r="D304" s="69">
        <v>8747</v>
      </c>
      <c r="E304" s="69">
        <v>0</v>
      </c>
      <c r="F304" s="112">
        <v>40634</v>
      </c>
      <c r="G304" s="130" t="s">
        <v>963</v>
      </c>
      <c r="H304" s="62" t="s">
        <v>466</v>
      </c>
      <c r="I304" s="43"/>
      <c r="J304" s="95"/>
      <c r="K304" s="95"/>
    </row>
    <row r="305" spans="1:11" s="41" customFormat="1" ht="51">
      <c r="A305" s="43">
        <v>190</v>
      </c>
      <c r="B305" s="137" t="s">
        <v>250</v>
      </c>
      <c r="C305" s="69">
        <v>17380</v>
      </c>
      <c r="D305" s="69">
        <v>17380</v>
      </c>
      <c r="E305" s="69">
        <v>0</v>
      </c>
      <c r="F305" s="112">
        <v>41634</v>
      </c>
      <c r="G305" s="130" t="s">
        <v>598</v>
      </c>
      <c r="H305" s="62" t="s">
        <v>466</v>
      </c>
      <c r="I305" s="43"/>
      <c r="J305" s="95"/>
      <c r="K305" s="95"/>
    </row>
    <row r="306" spans="1:11" s="41" customFormat="1" ht="51">
      <c r="A306" s="43">
        <v>191</v>
      </c>
      <c r="B306" s="137" t="s">
        <v>711</v>
      </c>
      <c r="C306" s="69">
        <v>16000</v>
      </c>
      <c r="D306" s="69">
        <v>16000</v>
      </c>
      <c r="E306" s="69">
        <v>0</v>
      </c>
      <c r="F306" s="112">
        <v>42988</v>
      </c>
      <c r="G306" s="130" t="s">
        <v>712</v>
      </c>
      <c r="H306" s="62" t="s">
        <v>466</v>
      </c>
      <c r="I306" s="43"/>
      <c r="J306" s="95"/>
      <c r="K306" s="95"/>
    </row>
    <row r="307" spans="1:11" s="41" customFormat="1" ht="51">
      <c r="A307" s="43">
        <v>192</v>
      </c>
      <c r="B307" s="137" t="s">
        <v>878</v>
      </c>
      <c r="C307" s="69">
        <v>35205.760000000002</v>
      </c>
      <c r="D307" s="69">
        <v>35205.760000000002</v>
      </c>
      <c r="E307" s="69">
        <v>0</v>
      </c>
      <c r="F307" s="112">
        <v>43804</v>
      </c>
      <c r="G307" s="130" t="s">
        <v>879</v>
      </c>
      <c r="H307" s="62" t="s">
        <v>466</v>
      </c>
      <c r="I307" s="43"/>
      <c r="J307" s="95"/>
      <c r="K307" s="95"/>
    </row>
    <row r="308" spans="1:11" s="41" customFormat="1" ht="51">
      <c r="A308" s="43">
        <v>193</v>
      </c>
      <c r="B308" s="137" t="s">
        <v>976</v>
      </c>
      <c r="C308" s="69">
        <v>47880</v>
      </c>
      <c r="D308" s="69">
        <v>47880</v>
      </c>
      <c r="E308" s="69">
        <v>0</v>
      </c>
      <c r="F308" s="112">
        <v>43927</v>
      </c>
      <c r="G308" s="130" t="s">
        <v>977</v>
      </c>
      <c r="H308" s="62" t="s">
        <v>466</v>
      </c>
      <c r="I308" s="43"/>
      <c r="J308" s="95"/>
      <c r="K308" s="95"/>
    </row>
    <row r="309" spans="1:11" s="41" customFormat="1" ht="76.5">
      <c r="A309" s="43">
        <v>194</v>
      </c>
      <c r="B309" s="137" t="s">
        <v>996</v>
      </c>
      <c r="C309" s="69">
        <v>21600</v>
      </c>
      <c r="D309" s="69">
        <v>21600</v>
      </c>
      <c r="E309" s="69">
        <v>0</v>
      </c>
      <c r="F309" s="112">
        <v>44119</v>
      </c>
      <c r="G309" s="130" t="s">
        <v>997</v>
      </c>
      <c r="H309" s="62" t="s">
        <v>466</v>
      </c>
      <c r="I309" s="43"/>
      <c r="J309" s="95"/>
      <c r="K309" s="95"/>
    </row>
    <row r="310" spans="1:11" s="41" customFormat="1" ht="51">
      <c r="A310" s="43">
        <v>195</v>
      </c>
      <c r="B310" s="137" t="s">
        <v>1145</v>
      </c>
      <c r="C310" s="69">
        <v>24500</v>
      </c>
      <c r="D310" s="69">
        <v>24500</v>
      </c>
      <c r="E310" s="69">
        <v>0</v>
      </c>
      <c r="F310" s="112">
        <v>44260</v>
      </c>
      <c r="G310" s="130" t="s">
        <v>1146</v>
      </c>
      <c r="H310" s="62" t="s">
        <v>466</v>
      </c>
      <c r="I310" s="43"/>
      <c r="J310" s="95"/>
      <c r="K310" s="95"/>
    </row>
    <row r="311" spans="1:11" s="41" customFormat="1" ht="51">
      <c r="A311" s="43">
        <v>196</v>
      </c>
      <c r="B311" s="137" t="s">
        <v>1223</v>
      </c>
      <c r="C311" s="69">
        <v>23499</v>
      </c>
      <c r="D311" s="69">
        <v>23499</v>
      </c>
      <c r="E311" s="69">
        <v>0</v>
      </c>
      <c r="F311" s="112">
        <v>44896</v>
      </c>
      <c r="G311" s="130" t="s">
        <v>1224</v>
      </c>
      <c r="H311" s="62" t="s">
        <v>466</v>
      </c>
      <c r="I311" s="43"/>
      <c r="J311" s="95"/>
      <c r="K311" s="95"/>
    </row>
    <row r="312" spans="1:11" s="41" customFormat="1" ht="51">
      <c r="A312" s="43">
        <v>197</v>
      </c>
      <c r="B312" s="137" t="s">
        <v>1223</v>
      </c>
      <c r="C312" s="69">
        <v>37782.93</v>
      </c>
      <c r="D312" s="69">
        <v>37782.93</v>
      </c>
      <c r="E312" s="69">
        <v>0</v>
      </c>
      <c r="F312" s="112">
        <v>45828</v>
      </c>
      <c r="G312" s="130" t="s">
        <v>2061</v>
      </c>
      <c r="H312" s="62" t="s">
        <v>466</v>
      </c>
      <c r="I312" s="43"/>
      <c r="J312" s="95"/>
      <c r="K312" s="95"/>
    </row>
    <row r="313" spans="1:11" s="41" customFormat="1" ht="51">
      <c r="A313" s="43">
        <v>198</v>
      </c>
      <c r="B313" s="137" t="s">
        <v>2062</v>
      </c>
      <c r="C313" s="69">
        <v>29700</v>
      </c>
      <c r="D313" s="69">
        <v>29700</v>
      </c>
      <c r="E313" s="69">
        <v>0</v>
      </c>
      <c r="F313" s="112">
        <v>45960</v>
      </c>
      <c r="G313" s="130" t="s">
        <v>2063</v>
      </c>
      <c r="H313" s="62" t="s">
        <v>466</v>
      </c>
      <c r="I313" s="43"/>
      <c r="J313" s="95"/>
      <c r="K313" s="95"/>
    </row>
    <row r="314" spans="1:11" s="41" customFormat="1">
      <c r="A314" s="43"/>
      <c r="B314" s="138" t="s">
        <v>170</v>
      </c>
      <c r="C314" s="24">
        <f>SUM(C300:C313)</f>
        <v>390066.87</v>
      </c>
      <c r="D314" s="24">
        <f>SUM(D300:D313)</f>
        <v>390066.87</v>
      </c>
      <c r="E314" s="24">
        <f>SUM(E300:E313)</f>
        <v>0</v>
      </c>
      <c r="F314" s="25"/>
      <c r="G314" s="130"/>
      <c r="H314" s="130"/>
      <c r="I314" s="43"/>
      <c r="J314" s="95"/>
      <c r="K314" s="95"/>
    </row>
    <row r="315" spans="1:11" s="41" customFormat="1" ht="15.75">
      <c r="A315" s="43"/>
      <c r="B315" s="320" t="s">
        <v>238</v>
      </c>
      <c r="C315" s="328"/>
      <c r="D315" s="328"/>
      <c r="E315" s="328"/>
      <c r="F315" s="328"/>
      <c r="G315" s="328"/>
      <c r="H315" s="328"/>
      <c r="I315" s="43"/>
      <c r="J315" s="95"/>
      <c r="K315" s="95"/>
    </row>
    <row r="316" spans="1:11" s="41" customFormat="1" ht="51">
      <c r="A316" s="43">
        <v>199</v>
      </c>
      <c r="B316" s="137" t="s">
        <v>41</v>
      </c>
      <c r="C316" s="69">
        <v>5049</v>
      </c>
      <c r="D316" s="69">
        <v>5049</v>
      </c>
      <c r="E316" s="69">
        <v>0</v>
      </c>
      <c r="F316" s="112">
        <v>39442</v>
      </c>
      <c r="G316" s="130" t="s">
        <v>537</v>
      </c>
      <c r="H316" s="62" t="s">
        <v>466</v>
      </c>
      <c r="I316" s="43"/>
      <c r="J316" s="95"/>
      <c r="K316" s="95"/>
    </row>
    <row r="317" spans="1:11" s="41" customFormat="1" ht="51">
      <c r="A317" s="43">
        <v>200</v>
      </c>
      <c r="B317" s="137" t="s">
        <v>30</v>
      </c>
      <c r="C317" s="69">
        <v>4539</v>
      </c>
      <c r="D317" s="69">
        <v>4539</v>
      </c>
      <c r="E317" s="69">
        <v>0</v>
      </c>
      <c r="F317" s="112">
        <v>39442</v>
      </c>
      <c r="G317" s="130" t="s">
        <v>537</v>
      </c>
      <c r="H317" s="62" t="s">
        <v>466</v>
      </c>
      <c r="I317" s="43"/>
      <c r="J317" s="95"/>
      <c r="K317" s="95"/>
    </row>
    <row r="318" spans="1:11" s="41" customFormat="1" ht="51">
      <c r="A318" s="43">
        <v>201</v>
      </c>
      <c r="B318" s="137" t="s">
        <v>42</v>
      </c>
      <c r="C318" s="69">
        <v>7650</v>
      </c>
      <c r="D318" s="69">
        <v>7650</v>
      </c>
      <c r="E318" s="69">
        <v>0</v>
      </c>
      <c r="F318" s="112">
        <v>39442</v>
      </c>
      <c r="G318" s="130" t="s">
        <v>537</v>
      </c>
      <c r="H318" s="62" t="s">
        <v>466</v>
      </c>
      <c r="I318" s="43"/>
      <c r="J318" s="95"/>
      <c r="K318" s="95"/>
    </row>
    <row r="319" spans="1:11" s="41" customFormat="1">
      <c r="A319" s="43"/>
      <c r="B319" s="138" t="s">
        <v>170</v>
      </c>
      <c r="C319" s="24">
        <f>SUM(C316:C318)</f>
        <v>17238</v>
      </c>
      <c r="D319" s="24">
        <f>SUM(D316:D318)</f>
        <v>17238</v>
      </c>
      <c r="E319" s="24">
        <f>SUM(E316:E318)</f>
        <v>0</v>
      </c>
      <c r="F319" s="25"/>
      <c r="G319" s="130"/>
      <c r="H319" s="130"/>
      <c r="I319" s="43"/>
      <c r="J319" s="95"/>
      <c r="K319" s="95"/>
    </row>
    <row r="320" spans="1:11" s="41" customFormat="1">
      <c r="A320" s="43"/>
      <c r="B320" s="138" t="s">
        <v>795</v>
      </c>
      <c r="C320" s="24">
        <f>C319+C314</f>
        <v>407304.87</v>
      </c>
      <c r="D320" s="24">
        <f>D319+D314</f>
        <v>407304.87</v>
      </c>
      <c r="E320" s="24">
        <f>E319+E314</f>
        <v>0</v>
      </c>
      <c r="F320" s="25"/>
      <c r="G320" s="130"/>
      <c r="H320" s="130"/>
      <c r="I320" s="43"/>
      <c r="J320" s="95"/>
      <c r="K320" s="95"/>
    </row>
    <row r="321" spans="1:11" s="41" customFormat="1">
      <c r="A321" s="43"/>
      <c r="B321" s="138"/>
      <c r="C321" s="24"/>
      <c r="D321" s="24"/>
      <c r="E321" s="24"/>
      <c r="F321" s="25"/>
      <c r="G321" s="130"/>
      <c r="H321" s="130"/>
      <c r="I321" s="43"/>
      <c r="J321" s="95"/>
      <c r="K321" s="95"/>
    </row>
    <row r="322" spans="1:11" s="41" customFormat="1" ht="15.75">
      <c r="A322" s="43"/>
      <c r="B322" s="329" t="s">
        <v>1219</v>
      </c>
      <c r="C322" s="329"/>
      <c r="D322" s="329"/>
      <c r="E322" s="329"/>
      <c r="F322" s="329"/>
      <c r="G322" s="329"/>
      <c r="H322" s="329"/>
      <c r="I322" s="329"/>
      <c r="J322" s="95"/>
      <c r="K322" s="95"/>
    </row>
    <row r="323" spans="1:11" s="41" customFormat="1">
      <c r="A323" s="55"/>
      <c r="B323" s="312" t="s">
        <v>10</v>
      </c>
      <c r="C323" s="247" t="s">
        <v>11</v>
      </c>
      <c r="D323" s="247"/>
      <c r="E323" s="247"/>
      <c r="F323" s="247" t="s">
        <v>12</v>
      </c>
      <c r="G323" s="247" t="s">
        <v>13</v>
      </c>
      <c r="H323" s="247" t="s">
        <v>14</v>
      </c>
      <c r="I323" s="247" t="s">
        <v>15</v>
      </c>
      <c r="J323" s="95"/>
      <c r="K323" s="95"/>
    </row>
    <row r="324" spans="1:11" s="41" customFormat="1" ht="25.5">
      <c r="A324" s="55"/>
      <c r="B324" s="312"/>
      <c r="C324" s="166" t="s">
        <v>18</v>
      </c>
      <c r="D324" s="166" t="s">
        <v>19</v>
      </c>
      <c r="E324" s="166" t="s">
        <v>20</v>
      </c>
      <c r="F324" s="247"/>
      <c r="G324" s="247"/>
      <c r="H324" s="247"/>
      <c r="I324" s="247"/>
      <c r="J324" s="95"/>
      <c r="K324" s="95"/>
    </row>
    <row r="325" spans="1:11" s="41" customFormat="1" ht="15.75">
      <c r="A325" s="55"/>
      <c r="B325" s="319" t="s">
        <v>44</v>
      </c>
      <c r="C325" s="319"/>
      <c r="D325" s="319"/>
      <c r="E325" s="319"/>
      <c r="F325" s="319"/>
      <c r="G325" s="319"/>
      <c r="H325" s="319"/>
      <c r="I325" s="320"/>
      <c r="J325" s="95"/>
      <c r="K325" s="95"/>
    </row>
    <row r="326" spans="1:11" s="41" customFormat="1" ht="15.75">
      <c r="A326" s="55"/>
      <c r="B326" s="319" t="s">
        <v>45</v>
      </c>
      <c r="C326" s="319"/>
      <c r="D326" s="319"/>
      <c r="E326" s="319"/>
      <c r="F326" s="319"/>
      <c r="G326" s="319"/>
      <c r="H326" s="319"/>
      <c r="I326" s="320"/>
      <c r="J326" s="95"/>
      <c r="K326" s="95"/>
    </row>
    <row r="327" spans="1:11" s="41" customFormat="1" ht="15.75">
      <c r="A327" s="55"/>
      <c r="B327" s="319" t="s">
        <v>46</v>
      </c>
      <c r="C327" s="319"/>
      <c r="D327" s="319"/>
      <c r="E327" s="319"/>
      <c r="F327" s="319"/>
      <c r="G327" s="319"/>
      <c r="H327" s="319"/>
      <c r="I327" s="320"/>
      <c r="J327" s="95"/>
      <c r="K327" s="95"/>
    </row>
    <row r="328" spans="1:11" s="41" customFormat="1" ht="51">
      <c r="A328" s="55">
        <v>202</v>
      </c>
      <c r="B328" s="56" t="s">
        <v>453</v>
      </c>
      <c r="C328" s="198">
        <v>27000</v>
      </c>
      <c r="D328" s="198">
        <v>27000</v>
      </c>
      <c r="E328" s="198">
        <f t="shared" ref="E328:E332" si="35">C328-D328</f>
        <v>0</v>
      </c>
      <c r="F328" s="199">
        <v>42356</v>
      </c>
      <c r="G328" s="200" t="s">
        <v>473</v>
      </c>
      <c r="H328" s="62" t="s">
        <v>466</v>
      </c>
      <c r="I328" s="69"/>
      <c r="J328" s="95"/>
      <c r="K328" s="95"/>
    </row>
    <row r="329" spans="1:11" s="41" customFormat="1" ht="51">
      <c r="A329" s="55">
        <v>203</v>
      </c>
      <c r="B329" s="56" t="s">
        <v>474</v>
      </c>
      <c r="C329" s="198">
        <v>15500</v>
      </c>
      <c r="D329" s="198">
        <v>15500</v>
      </c>
      <c r="E329" s="198">
        <f t="shared" si="35"/>
        <v>0</v>
      </c>
      <c r="F329" s="199">
        <v>42356</v>
      </c>
      <c r="G329" s="200" t="s">
        <v>473</v>
      </c>
      <c r="H329" s="62" t="s">
        <v>466</v>
      </c>
      <c r="I329" s="69"/>
      <c r="J329" s="95"/>
      <c r="K329" s="95"/>
    </row>
    <row r="330" spans="1:11" s="41" customFormat="1" ht="51">
      <c r="A330" s="55">
        <v>204</v>
      </c>
      <c r="B330" s="56" t="s">
        <v>474</v>
      </c>
      <c r="C330" s="198">
        <v>15500</v>
      </c>
      <c r="D330" s="198">
        <v>15500</v>
      </c>
      <c r="E330" s="198">
        <f t="shared" si="35"/>
        <v>0</v>
      </c>
      <c r="F330" s="199">
        <v>42356</v>
      </c>
      <c r="G330" s="200" t="s">
        <v>473</v>
      </c>
      <c r="H330" s="62" t="s">
        <v>466</v>
      </c>
      <c r="I330" s="69"/>
      <c r="J330" s="95"/>
      <c r="K330" s="95"/>
    </row>
    <row r="331" spans="1:11" s="41" customFormat="1" ht="51">
      <c r="A331" s="55">
        <v>205</v>
      </c>
      <c r="B331" s="56" t="s">
        <v>474</v>
      </c>
      <c r="C331" s="198">
        <v>15500</v>
      </c>
      <c r="D331" s="198">
        <v>15500</v>
      </c>
      <c r="E331" s="198">
        <f t="shared" si="35"/>
        <v>0</v>
      </c>
      <c r="F331" s="199">
        <v>42356</v>
      </c>
      <c r="G331" s="200" t="s">
        <v>473</v>
      </c>
      <c r="H331" s="62" t="s">
        <v>466</v>
      </c>
      <c r="I331" s="69"/>
      <c r="J331" s="95"/>
      <c r="K331" s="95"/>
    </row>
    <row r="332" spans="1:11" s="41" customFormat="1" ht="51">
      <c r="A332" s="55">
        <v>206</v>
      </c>
      <c r="B332" s="56" t="s">
        <v>474</v>
      </c>
      <c r="C332" s="198">
        <v>15500</v>
      </c>
      <c r="D332" s="198">
        <v>15500</v>
      </c>
      <c r="E332" s="198">
        <f t="shared" si="35"/>
        <v>0</v>
      </c>
      <c r="F332" s="199">
        <v>42356</v>
      </c>
      <c r="G332" s="200" t="s">
        <v>473</v>
      </c>
      <c r="H332" s="62" t="s">
        <v>466</v>
      </c>
      <c r="I332" s="69"/>
      <c r="J332" s="201"/>
      <c r="K332" s="95"/>
    </row>
    <row r="333" spans="1:11" s="41" customFormat="1" ht="51">
      <c r="A333" s="55">
        <v>207</v>
      </c>
      <c r="B333" s="202" t="s">
        <v>47</v>
      </c>
      <c r="C333" s="69">
        <v>9549.7000000000007</v>
      </c>
      <c r="D333" s="69">
        <f>C333-E333</f>
        <v>9549.7000000000007</v>
      </c>
      <c r="E333" s="69">
        <v>0</v>
      </c>
      <c r="F333" s="90">
        <v>39434</v>
      </c>
      <c r="G333" s="69" t="s">
        <v>475</v>
      </c>
      <c r="H333" s="62" t="s">
        <v>466</v>
      </c>
      <c r="I333" s="69"/>
      <c r="J333" s="95"/>
      <c r="K333" s="95"/>
    </row>
    <row r="334" spans="1:11" s="41" customFormat="1" ht="51">
      <c r="A334" s="55">
        <v>208</v>
      </c>
      <c r="B334" s="202" t="s">
        <v>48</v>
      </c>
      <c r="C334" s="69">
        <v>9100</v>
      </c>
      <c r="D334" s="69">
        <f t="shared" ref="D334:D354" si="36">C334-E334</f>
        <v>9100</v>
      </c>
      <c r="E334" s="69">
        <v>0</v>
      </c>
      <c r="F334" s="90">
        <v>39434</v>
      </c>
      <c r="G334" s="69" t="s">
        <v>475</v>
      </c>
      <c r="H334" s="62" t="s">
        <v>466</v>
      </c>
      <c r="I334" s="69"/>
      <c r="J334" s="95"/>
      <c r="K334" s="95"/>
    </row>
    <row r="335" spans="1:11" s="41" customFormat="1" ht="51">
      <c r="A335" s="55">
        <v>209</v>
      </c>
      <c r="B335" s="202" t="s">
        <v>48</v>
      </c>
      <c r="C335" s="69">
        <v>9100</v>
      </c>
      <c r="D335" s="69">
        <f t="shared" si="36"/>
        <v>9100</v>
      </c>
      <c r="E335" s="69">
        <v>0</v>
      </c>
      <c r="F335" s="90">
        <v>39434</v>
      </c>
      <c r="G335" s="69" t="s">
        <v>475</v>
      </c>
      <c r="H335" s="62" t="s">
        <v>466</v>
      </c>
      <c r="I335" s="69"/>
      <c r="J335" s="95"/>
      <c r="K335" s="95"/>
    </row>
    <row r="336" spans="1:11" s="41" customFormat="1" ht="51">
      <c r="A336" s="55">
        <v>210</v>
      </c>
      <c r="B336" s="202" t="s">
        <v>49</v>
      </c>
      <c r="C336" s="69">
        <v>10141.299999999999</v>
      </c>
      <c r="D336" s="69">
        <f t="shared" si="36"/>
        <v>10141.299999999999</v>
      </c>
      <c r="E336" s="69">
        <v>0</v>
      </c>
      <c r="F336" s="90">
        <v>39434</v>
      </c>
      <c r="G336" s="69" t="s">
        <v>475</v>
      </c>
      <c r="H336" s="62" t="s">
        <v>466</v>
      </c>
      <c r="I336" s="69"/>
      <c r="J336" s="95"/>
      <c r="K336" s="95"/>
    </row>
    <row r="337" spans="1:11" s="41" customFormat="1" ht="51">
      <c r="A337" s="55">
        <v>211</v>
      </c>
      <c r="B337" s="202" t="s">
        <v>252</v>
      </c>
      <c r="C337" s="69">
        <v>57500</v>
      </c>
      <c r="D337" s="69">
        <v>35457.839999999997</v>
      </c>
      <c r="E337" s="69">
        <f>C337-D337</f>
        <v>22042.160000000003</v>
      </c>
      <c r="F337" s="90">
        <v>41521</v>
      </c>
      <c r="G337" s="69" t="s">
        <v>476</v>
      </c>
      <c r="H337" s="62" t="s">
        <v>466</v>
      </c>
      <c r="I337" s="69"/>
      <c r="J337" s="95"/>
      <c r="K337" s="95"/>
    </row>
    <row r="338" spans="1:11" s="41" customFormat="1" ht="76.5">
      <c r="A338" s="55">
        <v>212</v>
      </c>
      <c r="B338" s="202" t="s">
        <v>50</v>
      </c>
      <c r="C338" s="69">
        <v>83619</v>
      </c>
      <c r="D338" s="69">
        <f t="shared" si="36"/>
        <v>83619</v>
      </c>
      <c r="E338" s="69">
        <v>0</v>
      </c>
      <c r="F338" s="60">
        <v>39014</v>
      </c>
      <c r="G338" s="69" t="s">
        <v>470</v>
      </c>
      <c r="H338" s="62" t="s">
        <v>466</v>
      </c>
      <c r="I338" s="69"/>
      <c r="J338" s="95"/>
      <c r="K338" s="95"/>
    </row>
    <row r="339" spans="1:11" s="41" customFormat="1" ht="76.5">
      <c r="A339" s="55">
        <v>213</v>
      </c>
      <c r="B339" s="202" t="s">
        <v>50</v>
      </c>
      <c r="C339" s="69">
        <v>53044</v>
      </c>
      <c r="D339" s="69">
        <f t="shared" si="36"/>
        <v>53044</v>
      </c>
      <c r="E339" s="69">
        <v>0</v>
      </c>
      <c r="F339" s="60">
        <v>39014</v>
      </c>
      <c r="G339" s="69" t="s">
        <v>470</v>
      </c>
      <c r="H339" s="62" t="s">
        <v>466</v>
      </c>
      <c r="I339" s="69"/>
      <c r="J339" s="95"/>
      <c r="K339" s="95"/>
    </row>
    <row r="340" spans="1:11" s="41" customFormat="1" ht="51">
      <c r="A340" s="55">
        <v>214</v>
      </c>
      <c r="B340" s="202" t="s">
        <v>51</v>
      </c>
      <c r="C340" s="69">
        <v>4675</v>
      </c>
      <c r="D340" s="69">
        <f t="shared" si="36"/>
        <v>4675</v>
      </c>
      <c r="E340" s="69">
        <v>0</v>
      </c>
      <c r="F340" s="60">
        <v>39902</v>
      </c>
      <c r="G340" s="69" t="s">
        <v>477</v>
      </c>
      <c r="H340" s="62" t="s">
        <v>466</v>
      </c>
      <c r="I340" s="69"/>
      <c r="J340" s="95"/>
      <c r="K340" s="95"/>
    </row>
    <row r="341" spans="1:11" s="41" customFormat="1" ht="51">
      <c r="A341" s="55">
        <v>215</v>
      </c>
      <c r="B341" s="56" t="s">
        <v>479</v>
      </c>
      <c r="C341" s="203">
        <v>18500</v>
      </c>
      <c r="D341" s="203">
        <v>18500</v>
      </c>
      <c r="E341" s="203">
        <f t="shared" ref="E341:E344" si="37">C341-D341</f>
        <v>0</v>
      </c>
      <c r="F341" s="204">
        <v>42356</v>
      </c>
      <c r="G341" s="200" t="s">
        <v>473</v>
      </c>
      <c r="H341" s="62" t="s">
        <v>466</v>
      </c>
      <c r="I341" s="69"/>
      <c r="J341" s="95"/>
      <c r="K341" s="95"/>
    </row>
    <row r="342" spans="1:11" s="41" customFormat="1" ht="51">
      <c r="A342" s="55">
        <v>216</v>
      </c>
      <c r="B342" s="56" t="s">
        <v>479</v>
      </c>
      <c r="C342" s="203">
        <v>18500</v>
      </c>
      <c r="D342" s="203">
        <v>18500</v>
      </c>
      <c r="E342" s="203">
        <f t="shared" si="37"/>
        <v>0</v>
      </c>
      <c r="F342" s="204">
        <v>42356</v>
      </c>
      <c r="G342" s="200" t="s">
        <v>473</v>
      </c>
      <c r="H342" s="62" t="s">
        <v>466</v>
      </c>
      <c r="I342" s="69"/>
      <c r="J342" s="95"/>
      <c r="K342" s="95"/>
    </row>
    <row r="343" spans="1:11" s="41" customFormat="1" ht="51">
      <c r="A343" s="55">
        <v>217</v>
      </c>
      <c r="B343" s="56" t="s">
        <v>479</v>
      </c>
      <c r="C343" s="203">
        <v>18500</v>
      </c>
      <c r="D343" s="203">
        <v>18500</v>
      </c>
      <c r="E343" s="203">
        <f t="shared" si="37"/>
        <v>0</v>
      </c>
      <c r="F343" s="204">
        <v>42356</v>
      </c>
      <c r="G343" s="200" t="s">
        <v>473</v>
      </c>
      <c r="H343" s="62" t="s">
        <v>466</v>
      </c>
      <c r="I343" s="69"/>
      <c r="J343" s="95"/>
      <c r="K343" s="95"/>
    </row>
    <row r="344" spans="1:11" s="41" customFormat="1" ht="51">
      <c r="A344" s="55">
        <v>218</v>
      </c>
      <c r="B344" s="56" t="s">
        <v>479</v>
      </c>
      <c r="C344" s="203">
        <v>18500</v>
      </c>
      <c r="D344" s="203">
        <v>18500</v>
      </c>
      <c r="E344" s="203">
        <f t="shared" si="37"/>
        <v>0</v>
      </c>
      <c r="F344" s="204">
        <v>42356</v>
      </c>
      <c r="G344" s="200" t="s">
        <v>473</v>
      </c>
      <c r="H344" s="62" t="s">
        <v>466</v>
      </c>
      <c r="I344" s="69"/>
      <c r="J344" s="95"/>
      <c r="K344" s="95"/>
    </row>
    <row r="345" spans="1:11" s="41" customFormat="1" ht="76.5">
      <c r="A345" s="55">
        <v>219</v>
      </c>
      <c r="B345" s="202" t="s">
        <v>52</v>
      </c>
      <c r="C345" s="69">
        <v>4083</v>
      </c>
      <c r="D345" s="69">
        <f t="shared" si="36"/>
        <v>4083</v>
      </c>
      <c r="E345" s="69">
        <v>0</v>
      </c>
      <c r="F345" s="60">
        <v>39014</v>
      </c>
      <c r="G345" s="69" t="s">
        <v>470</v>
      </c>
      <c r="H345" s="62" t="s">
        <v>466</v>
      </c>
      <c r="I345" s="69"/>
      <c r="J345" s="95"/>
      <c r="K345" s="95"/>
    </row>
    <row r="346" spans="1:11" s="41" customFormat="1" ht="76.5">
      <c r="A346" s="55">
        <v>220</v>
      </c>
      <c r="B346" s="202" t="s">
        <v>53</v>
      </c>
      <c r="C346" s="69">
        <v>5522</v>
      </c>
      <c r="D346" s="69">
        <f t="shared" si="36"/>
        <v>5522</v>
      </c>
      <c r="E346" s="69">
        <v>0</v>
      </c>
      <c r="F346" s="60">
        <v>39014</v>
      </c>
      <c r="G346" s="69" t="s">
        <v>470</v>
      </c>
      <c r="H346" s="62" t="s">
        <v>466</v>
      </c>
      <c r="I346" s="69"/>
      <c r="J346" s="95"/>
      <c r="K346" s="95"/>
    </row>
    <row r="347" spans="1:11" s="41" customFormat="1" ht="76.5">
      <c r="A347" s="55">
        <v>221</v>
      </c>
      <c r="B347" s="202" t="s">
        <v>54</v>
      </c>
      <c r="C347" s="69">
        <v>38606</v>
      </c>
      <c r="D347" s="69">
        <f t="shared" si="36"/>
        <v>38606</v>
      </c>
      <c r="E347" s="69">
        <v>0</v>
      </c>
      <c r="F347" s="60">
        <v>39014</v>
      </c>
      <c r="G347" s="69" t="s">
        <v>470</v>
      </c>
      <c r="H347" s="62" t="s">
        <v>466</v>
      </c>
      <c r="I347" s="69"/>
      <c r="J347" s="95"/>
      <c r="K347" s="95"/>
    </row>
    <row r="348" spans="1:11" s="41" customFormat="1" ht="51">
      <c r="A348" s="55">
        <v>222</v>
      </c>
      <c r="B348" s="202" t="s">
        <v>55</v>
      </c>
      <c r="C348" s="69">
        <v>18000</v>
      </c>
      <c r="D348" s="69">
        <f t="shared" si="36"/>
        <v>18000</v>
      </c>
      <c r="E348" s="69">
        <v>0</v>
      </c>
      <c r="F348" s="60">
        <v>39902</v>
      </c>
      <c r="G348" s="69" t="s">
        <v>477</v>
      </c>
      <c r="H348" s="62" t="s">
        <v>466</v>
      </c>
      <c r="I348" s="69"/>
      <c r="J348" s="95"/>
      <c r="K348" s="95"/>
    </row>
    <row r="349" spans="1:11" s="41" customFormat="1" ht="76.5">
      <c r="A349" s="55">
        <v>223</v>
      </c>
      <c r="B349" s="202" t="s">
        <v>56</v>
      </c>
      <c r="C349" s="69">
        <v>22089</v>
      </c>
      <c r="D349" s="69">
        <f t="shared" si="36"/>
        <v>22089</v>
      </c>
      <c r="E349" s="69">
        <v>0</v>
      </c>
      <c r="F349" s="60">
        <v>39014</v>
      </c>
      <c r="G349" s="69" t="s">
        <v>470</v>
      </c>
      <c r="H349" s="62" t="s">
        <v>466</v>
      </c>
      <c r="I349" s="69"/>
      <c r="J349" s="95"/>
      <c r="K349" s="95"/>
    </row>
    <row r="350" spans="1:11" s="41" customFormat="1" ht="76.5">
      <c r="A350" s="55">
        <v>224</v>
      </c>
      <c r="B350" s="202" t="s">
        <v>57</v>
      </c>
      <c r="C350" s="69">
        <v>7443</v>
      </c>
      <c r="D350" s="69">
        <f t="shared" si="36"/>
        <v>7443</v>
      </c>
      <c r="E350" s="69">
        <v>0</v>
      </c>
      <c r="F350" s="60">
        <v>39014</v>
      </c>
      <c r="G350" s="69" t="s">
        <v>470</v>
      </c>
      <c r="H350" s="62" t="s">
        <v>466</v>
      </c>
      <c r="I350" s="69"/>
      <c r="J350" s="95"/>
      <c r="K350" s="95"/>
    </row>
    <row r="351" spans="1:11" s="41" customFormat="1" ht="76.5">
      <c r="A351" s="55">
        <v>225</v>
      </c>
      <c r="B351" s="202" t="s">
        <v>57</v>
      </c>
      <c r="C351" s="69">
        <v>7443</v>
      </c>
      <c r="D351" s="69">
        <f t="shared" si="36"/>
        <v>7443</v>
      </c>
      <c r="E351" s="69">
        <v>0</v>
      </c>
      <c r="F351" s="60">
        <v>39014</v>
      </c>
      <c r="G351" s="69" t="s">
        <v>470</v>
      </c>
      <c r="H351" s="62" t="s">
        <v>466</v>
      </c>
      <c r="I351" s="69"/>
      <c r="J351" s="95"/>
      <c r="K351" s="95"/>
    </row>
    <row r="352" spans="1:11" s="41" customFormat="1" ht="51">
      <c r="A352" s="55">
        <v>226</v>
      </c>
      <c r="B352" s="202" t="s">
        <v>21</v>
      </c>
      <c r="C352" s="69">
        <v>24401</v>
      </c>
      <c r="D352" s="69">
        <f>C352-E352</f>
        <v>24401</v>
      </c>
      <c r="E352" s="69">
        <v>0</v>
      </c>
      <c r="F352" s="204">
        <v>40897</v>
      </c>
      <c r="G352" s="200" t="s">
        <v>651</v>
      </c>
      <c r="H352" s="62" t="s">
        <v>466</v>
      </c>
      <c r="I352" s="69"/>
      <c r="J352" s="95"/>
      <c r="K352" s="95"/>
    </row>
    <row r="353" spans="1:11" s="41" customFormat="1" ht="51">
      <c r="A353" s="55">
        <v>227</v>
      </c>
      <c r="B353" s="202" t="s">
        <v>58</v>
      </c>
      <c r="C353" s="69">
        <v>5599</v>
      </c>
      <c r="D353" s="69">
        <f>C353-E353</f>
        <v>5599</v>
      </c>
      <c r="E353" s="69">
        <v>0</v>
      </c>
      <c r="F353" s="204">
        <v>40897</v>
      </c>
      <c r="G353" s="200" t="s">
        <v>651</v>
      </c>
      <c r="H353" s="62" t="s">
        <v>466</v>
      </c>
      <c r="I353" s="69"/>
      <c r="J353" s="95"/>
      <c r="K353" s="95"/>
    </row>
    <row r="354" spans="1:11" s="41" customFormat="1" ht="51">
      <c r="A354" s="55">
        <v>228</v>
      </c>
      <c r="B354" s="202" t="s">
        <v>929</v>
      </c>
      <c r="C354" s="69">
        <v>81480</v>
      </c>
      <c r="D354" s="69">
        <f t="shared" si="36"/>
        <v>81480</v>
      </c>
      <c r="E354" s="69">
        <v>0</v>
      </c>
      <c r="F354" s="60">
        <v>43676</v>
      </c>
      <c r="G354" s="200" t="s">
        <v>930</v>
      </c>
      <c r="H354" s="62" t="s">
        <v>466</v>
      </c>
      <c r="I354" s="69"/>
      <c r="J354" s="95"/>
      <c r="K354" s="95"/>
    </row>
    <row r="355" spans="1:11" s="41" customFormat="1">
      <c r="A355" s="55"/>
      <c r="B355" s="205" t="s">
        <v>116</v>
      </c>
      <c r="C355" s="24">
        <f>SUM(C328:C354)</f>
        <v>614395</v>
      </c>
      <c r="D355" s="24">
        <f>SUM(D328:D354)</f>
        <v>592352.84</v>
      </c>
      <c r="E355" s="24">
        <f>SUM(E328:E354)</f>
        <v>22042.160000000003</v>
      </c>
      <c r="F355" s="24"/>
      <c r="G355" s="24"/>
      <c r="H355" s="24"/>
      <c r="I355" s="24"/>
      <c r="J355" s="95"/>
      <c r="K355" s="95"/>
    </row>
    <row r="356" spans="1:11" s="41" customFormat="1" ht="15.75">
      <c r="A356" s="55"/>
      <c r="B356" s="317" t="s">
        <v>59</v>
      </c>
      <c r="C356" s="317"/>
      <c r="D356" s="317"/>
      <c r="E356" s="317"/>
      <c r="F356" s="317"/>
      <c r="G356" s="317"/>
      <c r="H356" s="317"/>
      <c r="I356" s="318"/>
      <c r="J356" s="95"/>
      <c r="K356" s="95"/>
    </row>
    <row r="357" spans="1:11" s="41" customFormat="1" ht="51">
      <c r="A357" s="55">
        <v>229</v>
      </c>
      <c r="B357" s="56" t="s">
        <v>453</v>
      </c>
      <c r="C357" s="203">
        <v>42116.57</v>
      </c>
      <c r="D357" s="203">
        <v>28077.599999999999</v>
      </c>
      <c r="E357" s="203">
        <f t="shared" ref="E357:E359" si="38">C357-D357</f>
        <v>14038.970000000001</v>
      </c>
      <c r="F357" s="204">
        <v>42356</v>
      </c>
      <c r="G357" s="200" t="s">
        <v>473</v>
      </c>
      <c r="H357" s="62" t="s">
        <v>466</v>
      </c>
      <c r="I357" s="69"/>
      <c r="J357" s="95"/>
      <c r="K357" s="95"/>
    </row>
    <row r="358" spans="1:11" s="41" customFormat="1" ht="51">
      <c r="A358" s="55">
        <v>230</v>
      </c>
      <c r="B358" s="56" t="s">
        <v>474</v>
      </c>
      <c r="C358" s="203">
        <v>15500</v>
      </c>
      <c r="D358" s="203">
        <v>15500</v>
      </c>
      <c r="E358" s="203">
        <f t="shared" si="38"/>
        <v>0</v>
      </c>
      <c r="F358" s="204">
        <v>42356</v>
      </c>
      <c r="G358" s="200" t="s">
        <v>473</v>
      </c>
      <c r="H358" s="62" t="s">
        <v>466</v>
      </c>
      <c r="I358" s="69"/>
      <c r="J358" s="95"/>
      <c r="K358" s="95"/>
    </row>
    <row r="359" spans="1:11" s="41" customFormat="1" ht="51">
      <c r="A359" s="55">
        <v>231</v>
      </c>
      <c r="B359" s="56" t="s">
        <v>474</v>
      </c>
      <c r="C359" s="203">
        <v>15500</v>
      </c>
      <c r="D359" s="203">
        <v>15500</v>
      </c>
      <c r="E359" s="203">
        <f t="shared" si="38"/>
        <v>0</v>
      </c>
      <c r="F359" s="204">
        <v>42356</v>
      </c>
      <c r="G359" s="200" t="s">
        <v>473</v>
      </c>
      <c r="H359" s="62" t="s">
        <v>466</v>
      </c>
      <c r="I359" s="69"/>
      <c r="J359" s="95"/>
      <c r="K359" s="95"/>
    </row>
    <row r="360" spans="1:11" s="41" customFormat="1" ht="51">
      <c r="A360" s="55">
        <v>232</v>
      </c>
      <c r="B360" s="56" t="s">
        <v>1015</v>
      </c>
      <c r="C360" s="69">
        <v>6386</v>
      </c>
      <c r="D360" s="69">
        <f t="shared" ref="D360:D374" si="39">C360-E360</f>
        <v>6386</v>
      </c>
      <c r="E360" s="69">
        <v>0</v>
      </c>
      <c r="F360" s="206" t="s">
        <v>480</v>
      </c>
      <c r="G360" s="62" t="s">
        <v>1016</v>
      </c>
      <c r="H360" s="62" t="s">
        <v>466</v>
      </c>
      <c r="I360" s="62"/>
      <c r="J360" s="95"/>
      <c r="K360" s="95"/>
    </row>
    <row r="361" spans="1:11" s="41" customFormat="1" ht="51">
      <c r="A361" s="55">
        <v>233</v>
      </c>
      <c r="B361" s="56" t="s">
        <v>1015</v>
      </c>
      <c r="C361" s="69">
        <v>6386</v>
      </c>
      <c r="D361" s="69">
        <f t="shared" si="39"/>
        <v>6386</v>
      </c>
      <c r="E361" s="69">
        <v>0</v>
      </c>
      <c r="F361" s="206" t="s">
        <v>480</v>
      </c>
      <c r="G361" s="62" t="s">
        <v>1017</v>
      </c>
      <c r="H361" s="62" t="s">
        <v>466</v>
      </c>
      <c r="I361" s="62"/>
      <c r="J361" s="95"/>
      <c r="K361" s="95"/>
    </row>
    <row r="362" spans="1:11" s="41" customFormat="1" ht="51">
      <c r="A362" s="55">
        <v>234</v>
      </c>
      <c r="B362" s="56" t="s">
        <v>62</v>
      </c>
      <c r="C362" s="69">
        <v>25640</v>
      </c>
      <c r="D362" s="69">
        <f>C362-E362</f>
        <v>25640</v>
      </c>
      <c r="E362" s="69">
        <v>0</v>
      </c>
      <c r="F362" s="90">
        <v>41156</v>
      </c>
      <c r="G362" s="69" t="s">
        <v>652</v>
      </c>
      <c r="H362" s="62" t="s">
        <v>466</v>
      </c>
      <c r="I362" s="62"/>
      <c r="J362" s="95"/>
      <c r="K362" s="95"/>
    </row>
    <row r="363" spans="1:11" s="41" customFormat="1" ht="51">
      <c r="A363" s="55">
        <v>235</v>
      </c>
      <c r="B363" s="56" t="s">
        <v>62</v>
      </c>
      <c r="C363" s="69">
        <v>25640</v>
      </c>
      <c r="D363" s="69">
        <f>C363-E363</f>
        <v>25640</v>
      </c>
      <c r="E363" s="69">
        <v>0</v>
      </c>
      <c r="F363" s="90">
        <v>41156</v>
      </c>
      <c r="G363" s="69" t="s">
        <v>652</v>
      </c>
      <c r="H363" s="62" t="s">
        <v>466</v>
      </c>
      <c r="I363" s="62"/>
      <c r="J363" s="95"/>
      <c r="K363" s="95"/>
    </row>
    <row r="364" spans="1:11" s="41" customFormat="1" ht="51">
      <c r="A364" s="55">
        <v>236</v>
      </c>
      <c r="B364" s="56" t="s">
        <v>253</v>
      </c>
      <c r="C364" s="69">
        <v>110628</v>
      </c>
      <c r="D364" s="69">
        <v>110628</v>
      </c>
      <c r="E364" s="69">
        <f>C364-D364</f>
        <v>0</v>
      </c>
      <c r="F364" s="90">
        <v>41625</v>
      </c>
      <c r="G364" s="69" t="s">
        <v>481</v>
      </c>
      <c r="H364" s="62" t="s">
        <v>466</v>
      </c>
      <c r="I364" s="62"/>
      <c r="J364" s="95"/>
      <c r="K364" s="95"/>
    </row>
    <row r="365" spans="1:11" s="41" customFormat="1" ht="51">
      <c r="A365" s="55">
        <v>237</v>
      </c>
      <c r="B365" s="56" t="s">
        <v>253</v>
      </c>
      <c r="C365" s="69">
        <v>110628</v>
      </c>
      <c r="D365" s="69">
        <v>110628</v>
      </c>
      <c r="E365" s="69">
        <f>C365-D365</f>
        <v>0</v>
      </c>
      <c r="F365" s="90">
        <v>41625</v>
      </c>
      <c r="G365" s="69" t="s">
        <v>481</v>
      </c>
      <c r="H365" s="62" t="s">
        <v>466</v>
      </c>
      <c r="I365" s="62"/>
      <c r="J365" s="95"/>
      <c r="K365" s="95"/>
    </row>
    <row r="366" spans="1:11" s="41" customFormat="1" ht="51">
      <c r="A366" s="55">
        <v>238</v>
      </c>
      <c r="B366" s="56" t="s">
        <v>254</v>
      </c>
      <c r="C366" s="69">
        <v>27482</v>
      </c>
      <c r="D366" s="69">
        <f>C366-E366</f>
        <v>27482</v>
      </c>
      <c r="E366" s="69">
        <v>0</v>
      </c>
      <c r="F366" s="90">
        <v>41625</v>
      </c>
      <c r="G366" s="69" t="s">
        <v>481</v>
      </c>
      <c r="H366" s="62" t="s">
        <v>466</v>
      </c>
      <c r="I366" s="62"/>
      <c r="J366" s="95"/>
      <c r="K366" s="95"/>
    </row>
    <row r="367" spans="1:11" s="41" customFormat="1" ht="51">
      <c r="A367" s="55">
        <v>239</v>
      </c>
      <c r="B367" s="56" t="s">
        <v>478</v>
      </c>
      <c r="C367" s="203">
        <v>23000</v>
      </c>
      <c r="D367" s="203">
        <v>23000</v>
      </c>
      <c r="E367" s="203">
        <f t="shared" ref="E367" si="40">C367-D367</f>
        <v>0</v>
      </c>
      <c r="F367" s="204">
        <v>42356</v>
      </c>
      <c r="G367" s="200" t="s">
        <v>473</v>
      </c>
      <c r="H367" s="62" t="s">
        <v>466</v>
      </c>
      <c r="I367" s="62"/>
      <c r="J367" s="95"/>
      <c r="K367" s="95"/>
    </row>
    <row r="368" spans="1:11" s="41" customFormat="1" ht="51">
      <c r="A368" s="55">
        <v>240</v>
      </c>
      <c r="B368" s="56" t="s">
        <v>63</v>
      </c>
      <c r="C368" s="69">
        <v>48720</v>
      </c>
      <c r="D368" s="69">
        <v>48720</v>
      </c>
      <c r="E368" s="69">
        <f>C368-D368</f>
        <v>0</v>
      </c>
      <c r="F368" s="90">
        <v>41156</v>
      </c>
      <c r="G368" s="69" t="s">
        <v>652</v>
      </c>
      <c r="H368" s="62" t="s">
        <v>466</v>
      </c>
      <c r="I368" s="62"/>
      <c r="J368" s="95"/>
      <c r="K368" s="95"/>
    </row>
    <row r="369" spans="1:11" s="41" customFormat="1" ht="51">
      <c r="A369" s="55">
        <v>241</v>
      </c>
      <c r="B369" s="56" t="s">
        <v>60</v>
      </c>
      <c r="C369" s="69">
        <v>4896</v>
      </c>
      <c r="D369" s="69">
        <f t="shared" si="39"/>
        <v>4896</v>
      </c>
      <c r="E369" s="69">
        <v>0</v>
      </c>
      <c r="F369" s="206" t="s">
        <v>480</v>
      </c>
      <c r="G369" s="62" t="s">
        <v>1018</v>
      </c>
      <c r="H369" s="62" t="s">
        <v>466</v>
      </c>
      <c r="I369" s="62"/>
      <c r="J369" s="95"/>
      <c r="K369" s="95"/>
    </row>
    <row r="370" spans="1:11" s="41" customFormat="1" ht="51">
      <c r="A370" s="55">
        <v>242</v>
      </c>
      <c r="B370" s="56" t="s">
        <v>482</v>
      </c>
      <c r="C370" s="203">
        <v>41500</v>
      </c>
      <c r="D370" s="203">
        <v>27667.200000000001</v>
      </c>
      <c r="E370" s="69">
        <f>C370-D370</f>
        <v>13832.8</v>
      </c>
      <c r="F370" s="204">
        <v>42356</v>
      </c>
      <c r="G370" s="200" t="s">
        <v>473</v>
      </c>
      <c r="H370" s="62" t="s">
        <v>466</v>
      </c>
      <c r="I370" s="62"/>
      <c r="J370" s="95"/>
      <c r="K370" s="95"/>
    </row>
    <row r="371" spans="1:11" s="41" customFormat="1" ht="51">
      <c r="A371" s="55">
        <v>243</v>
      </c>
      <c r="B371" s="56" t="s">
        <v>482</v>
      </c>
      <c r="C371" s="203">
        <v>41500</v>
      </c>
      <c r="D371" s="203">
        <v>27667.200000000001</v>
      </c>
      <c r="E371" s="69">
        <f>C371-D371</f>
        <v>13832.8</v>
      </c>
      <c r="F371" s="204">
        <v>42356</v>
      </c>
      <c r="G371" s="200" t="s">
        <v>473</v>
      </c>
      <c r="H371" s="62" t="s">
        <v>466</v>
      </c>
      <c r="I371" s="62"/>
      <c r="J371" s="95"/>
      <c r="K371" s="95"/>
    </row>
    <row r="372" spans="1:11" s="41" customFormat="1" ht="51">
      <c r="A372" s="55">
        <v>244</v>
      </c>
      <c r="B372" s="56" t="s">
        <v>61</v>
      </c>
      <c r="C372" s="69">
        <v>3029</v>
      </c>
      <c r="D372" s="69">
        <f t="shared" si="39"/>
        <v>3029</v>
      </c>
      <c r="E372" s="69">
        <v>0</v>
      </c>
      <c r="F372" s="206" t="s">
        <v>480</v>
      </c>
      <c r="G372" s="62" t="s">
        <v>1019</v>
      </c>
      <c r="H372" s="62" t="s">
        <v>466</v>
      </c>
      <c r="I372" s="62"/>
      <c r="J372" s="95"/>
      <c r="K372" s="95"/>
    </row>
    <row r="373" spans="1:11" s="41" customFormat="1" ht="51">
      <c r="A373" s="55">
        <v>245</v>
      </c>
      <c r="B373" s="56" t="s">
        <v>239</v>
      </c>
      <c r="C373" s="69">
        <v>9476</v>
      </c>
      <c r="D373" s="69">
        <f t="shared" si="39"/>
        <v>9476</v>
      </c>
      <c r="E373" s="69">
        <v>0</v>
      </c>
      <c r="F373" s="206" t="s">
        <v>483</v>
      </c>
      <c r="G373" s="62" t="s">
        <v>1020</v>
      </c>
      <c r="H373" s="62" t="s">
        <v>466</v>
      </c>
      <c r="I373" s="62"/>
      <c r="J373" s="95"/>
      <c r="K373" s="95"/>
    </row>
    <row r="374" spans="1:11" s="41" customFormat="1" ht="51">
      <c r="A374" s="55">
        <v>246</v>
      </c>
      <c r="B374" s="202" t="s">
        <v>929</v>
      </c>
      <c r="C374" s="69">
        <v>81480</v>
      </c>
      <c r="D374" s="69">
        <f t="shared" si="39"/>
        <v>81480</v>
      </c>
      <c r="E374" s="69">
        <v>0</v>
      </c>
      <c r="F374" s="60">
        <v>43676</v>
      </c>
      <c r="G374" s="200" t="s">
        <v>930</v>
      </c>
      <c r="H374" s="62" t="s">
        <v>466</v>
      </c>
      <c r="I374" s="69"/>
      <c r="J374" s="95"/>
      <c r="K374" s="95"/>
    </row>
    <row r="375" spans="1:11" s="41" customFormat="1">
      <c r="A375" s="55"/>
      <c r="B375" s="133" t="s">
        <v>64</v>
      </c>
      <c r="C375" s="24">
        <f>SUM(C357:C374)</f>
        <v>639507.57000000007</v>
      </c>
      <c r="D375" s="24">
        <f>SUM(D357:D374)</f>
        <v>597803</v>
      </c>
      <c r="E375" s="24">
        <f>SUM(E357:E374)</f>
        <v>41704.57</v>
      </c>
      <c r="F375" s="207"/>
      <c r="G375" s="207"/>
      <c r="H375" s="207"/>
      <c r="I375" s="207"/>
      <c r="J375" s="95"/>
      <c r="K375" s="95"/>
    </row>
    <row r="376" spans="1:11" s="41" customFormat="1" ht="15.75">
      <c r="A376" s="55"/>
      <c r="B376" s="306" t="s">
        <v>65</v>
      </c>
      <c r="C376" s="306"/>
      <c r="D376" s="306"/>
      <c r="E376" s="306"/>
      <c r="F376" s="306"/>
      <c r="G376" s="306"/>
      <c r="H376" s="306"/>
      <c r="I376" s="310"/>
      <c r="J376" s="95"/>
      <c r="K376" s="95"/>
    </row>
    <row r="377" spans="1:11" s="41" customFormat="1" ht="51">
      <c r="A377" s="55">
        <v>247</v>
      </c>
      <c r="B377" s="56" t="s">
        <v>484</v>
      </c>
      <c r="C377" s="203">
        <v>22000</v>
      </c>
      <c r="D377" s="203">
        <v>22000</v>
      </c>
      <c r="E377" s="203">
        <f t="shared" ref="E377:E378" si="41">C377-D377</f>
        <v>0</v>
      </c>
      <c r="F377" s="204">
        <v>42356</v>
      </c>
      <c r="G377" s="200" t="s">
        <v>473</v>
      </c>
      <c r="H377" s="62" t="s">
        <v>466</v>
      </c>
      <c r="I377" s="55"/>
      <c r="J377" s="95"/>
      <c r="K377" s="95"/>
    </row>
    <row r="378" spans="1:11" s="41" customFormat="1" ht="51">
      <c r="A378" s="55">
        <v>248</v>
      </c>
      <c r="B378" s="56" t="s">
        <v>653</v>
      </c>
      <c r="C378" s="203">
        <v>99541.82</v>
      </c>
      <c r="D378" s="203">
        <v>99541.82</v>
      </c>
      <c r="E378" s="203">
        <f t="shared" si="41"/>
        <v>0</v>
      </c>
      <c r="F378" s="204">
        <v>42661</v>
      </c>
      <c r="G378" s="200" t="s">
        <v>654</v>
      </c>
      <c r="H378" s="62" t="s">
        <v>466</v>
      </c>
      <c r="I378" s="130"/>
      <c r="J378" s="95"/>
      <c r="K378" s="95"/>
    </row>
    <row r="379" spans="1:11" s="41" customFormat="1" ht="51">
      <c r="A379" s="55">
        <v>249</v>
      </c>
      <c r="B379" s="56" t="s">
        <v>486</v>
      </c>
      <c r="C379" s="69">
        <v>58000</v>
      </c>
      <c r="D379" s="69">
        <v>58000</v>
      </c>
      <c r="E379" s="69">
        <f>C379-D379</f>
        <v>0</v>
      </c>
      <c r="F379" s="90">
        <v>41989</v>
      </c>
      <c r="G379" s="200" t="s">
        <v>485</v>
      </c>
      <c r="H379" s="62" t="s">
        <v>466</v>
      </c>
      <c r="I379" s="130"/>
      <c r="J379" s="95"/>
      <c r="K379" s="95"/>
    </row>
    <row r="380" spans="1:11" s="41" customFormat="1" ht="51">
      <c r="A380" s="55">
        <v>250</v>
      </c>
      <c r="B380" s="56" t="s">
        <v>487</v>
      </c>
      <c r="C380" s="203">
        <v>78000</v>
      </c>
      <c r="D380" s="203">
        <v>70200</v>
      </c>
      <c r="E380" s="69">
        <f>C380-D380</f>
        <v>7800</v>
      </c>
      <c r="F380" s="204">
        <v>42356</v>
      </c>
      <c r="G380" s="200" t="s">
        <v>473</v>
      </c>
      <c r="H380" s="62" t="s">
        <v>466</v>
      </c>
      <c r="I380" s="130"/>
      <c r="J380" s="95"/>
      <c r="K380" s="95"/>
    </row>
    <row r="381" spans="1:11" s="41" customFormat="1" ht="51">
      <c r="A381" s="55">
        <v>251</v>
      </c>
      <c r="B381" s="56" t="s">
        <v>412</v>
      </c>
      <c r="C381" s="69">
        <v>30000</v>
      </c>
      <c r="D381" s="69">
        <f>C381-E381</f>
        <v>30000</v>
      </c>
      <c r="E381" s="69">
        <v>0</v>
      </c>
      <c r="F381" s="90">
        <v>41989</v>
      </c>
      <c r="G381" s="200" t="s">
        <v>485</v>
      </c>
      <c r="H381" s="62" t="s">
        <v>466</v>
      </c>
      <c r="I381" s="130"/>
      <c r="J381" s="95"/>
      <c r="K381" s="95"/>
    </row>
    <row r="382" spans="1:11" s="41" customFormat="1" ht="51">
      <c r="A382" s="55">
        <v>252</v>
      </c>
      <c r="B382" s="202" t="s">
        <v>929</v>
      </c>
      <c r="C382" s="69">
        <v>81480</v>
      </c>
      <c r="D382" s="69">
        <f t="shared" ref="D382:D386" si="42">C382-E382</f>
        <v>81480</v>
      </c>
      <c r="E382" s="69">
        <v>0</v>
      </c>
      <c r="F382" s="60">
        <v>43676</v>
      </c>
      <c r="G382" s="200" t="s">
        <v>930</v>
      </c>
      <c r="H382" s="62" t="s">
        <v>466</v>
      </c>
      <c r="I382" s="69"/>
      <c r="J382" s="95"/>
      <c r="K382" s="95"/>
    </row>
    <row r="383" spans="1:11" s="41" customFormat="1" ht="51">
      <c r="A383" s="55">
        <v>253</v>
      </c>
      <c r="B383" s="56" t="s">
        <v>1251</v>
      </c>
      <c r="C383" s="69">
        <v>69999</v>
      </c>
      <c r="D383" s="69">
        <f t="shared" si="42"/>
        <v>69999</v>
      </c>
      <c r="E383" s="69">
        <v>0</v>
      </c>
      <c r="F383" s="60">
        <v>44897</v>
      </c>
      <c r="G383" s="200" t="s">
        <v>1252</v>
      </c>
      <c r="H383" s="62" t="s">
        <v>466</v>
      </c>
      <c r="I383" s="130"/>
      <c r="J383" s="95"/>
      <c r="K383" s="95"/>
    </row>
    <row r="384" spans="1:11" s="41" customFormat="1" ht="51">
      <c r="A384" s="55">
        <v>254</v>
      </c>
      <c r="B384" s="56" t="s">
        <v>1251</v>
      </c>
      <c r="C384" s="69">
        <v>69999</v>
      </c>
      <c r="D384" s="69">
        <f t="shared" si="42"/>
        <v>69999</v>
      </c>
      <c r="E384" s="69">
        <v>0</v>
      </c>
      <c r="F384" s="60">
        <v>44897</v>
      </c>
      <c r="G384" s="200" t="s">
        <v>1252</v>
      </c>
      <c r="H384" s="62" t="s">
        <v>466</v>
      </c>
      <c r="I384" s="130"/>
      <c r="J384" s="95"/>
      <c r="K384" s="95"/>
    </row>
    <row r="385" spans="1:11" s="41" customFormat="1" ht="51">
      <c r="A385" s="55">
        <v>255</v>
      </c>
      <c r="B385" s="56" t="s">
        <v>1253</v>
      </c>
      <c r="C385" s="69">
        <v>89999</v>
      </c>
      <c r="D385" s="69">
        <f t="shared" si="42"/>
        <v>89999</v>
      </c>
      <c r="E385" s="69">
        <v>0</v>
      </c>
      <c r="F385" s="60">
        <v>44897</v>
      </c>
      <c r="G385" s="200" t="s">
        <v>1252</v>
      </c>
      <c r="H385" s="62" t="s">
        <v>466</v>
      </c>
      <c r="I385" s="130"/>
      <c r="J385" s="95"/>
      <c r="K385" s="95"/>
    </row>
    <row r="386" spans="1:11" s="41" customFormat="1" ht="51">
      <c r="A386" s="55">
        <v>256</v>
      </c>
      <c r="B386" s="202" t="s">
        <v>1254</v>
      </c>
      <c r="C386" s="69">
        <v>81999</v>
      </c>
      <c r="D386" s="69">
        <f t="shared" si="42"/>
        <v>81999</v>
      </c>
      <c r="E386" s="69">
        <v>0</v>
      </c>
      <c r="F386" s="60">
        <v>44897</v>
      </c>
      <c r="G386" s="200" t="s">
        <v>1252</v>
      </c>
      <c r="H386" s="62" t="s">
        <v>466</v>
      </c>
      <c r="I386" s="69"/>
      <c r="J386" s="95"/>
      <c r="K386" s="95"/>
    </row>
    <row r="387" spans="1:11" s="41" customFormat="1">
      <c r="A387" s="55"/>
      <c r="B387" s="138" t="s">
        <v>64</v>
      </c>
      <c r="C387" s="24">
        <f>SUM(C377:C386)</f>
        <v>681017.82000000007</v>
      </c>
      <c r="D387" s="24">
        <f>SUM(D377:D386)</f>
        <v>673217.82000000007</v>
      </c>
      <c r="E387" s="24">
        <f>SUM(E377:E386)</f>
        <v>7800</v>
      </c>
      <c r="F387" s="208"/>
      <c r="G387" s="131"/>
      <c r="H387" s="131"/>
      <c r="I387" s="131"/>
      <c r="J387" s="95"/>
      <c r="K387" s="95"/>
    </row>
    <row r="388" spans="1:11" s="41" customFormat="1">
      <c r="A388" s="55"/>
      <c r="B388" s="138" t="s">
        <v>115</v>
      </c>
      <c r="C388" s="24">
        <f>C387+C375+C355</f>
        <v>1934920.3900000001</v>
      </c>
      <c r="D388" s="24">
        <f>D387+D375+D355</f>
        <v>1863373.6600000001</v>
      </c>
      <c r="E388" s="24">
        <f>E387+E375+E355</f>
        <v>71546.73000000001</v>
      </c>
      <c r="F388" s="208"/>
      <c r="G388" s="131"/>
      <c r="H388" s="131"/>
      <c r="I388" s="131"/>
      <c r="J388" s="95"/>
      <c r="K388" s="95"/>
    </row>
    <row r="389" spans="1:11" s="41" customFormat="1" ht="15.75">
      <c r="A389" s="55"/>
      <c r="B389" s="319" t="s">
        <v>66</v>
      </c>
      <c r="C389" s="319"/>
      <c r="D389" s="319"/>
      <c r="E389" s="319"/>
      <c r="F389" s="319"/>
      <c r="G389" s="319"/>
      <c r="H389" s="319"/>
      <c r="I389" s="320"/>
      <c r="J389" s="95"/>
      <c r="K389" s="95"/>
    </row>
    <row r="390" spans="1:11" s="41" customFormat="1" ht="15.75">
      <c r="A390" s="55"/>
      <c r="B390" s="319" t="s">
        <v>46</v>
      </c>
      <c r="C390" s="319"/>
      <c r="D390" s="319"/>
      <c r="E390" s="319"/>
      <c r="F390" s="319"/>
      <c r="G390" s="319"/>
      <c r="H390" s="319"/>
      <c r="I390" s="320"/>
      <c r="J390" s="95"/>
      <c r="K390" s="95"/>
    </row>
    <row r="391" spans="1:11" s="41" customFormat="1" ht="76.5">
      <c r="A391" s="55">
        <v>257</v>
      </c>
      <c r="B391" s="137" t="s">
        <v>67</v>
      </c>
      <c r="C391" s="69">
        <v>9979</v>
      </c>
      <c r="D391" s="69">
        <f t="shared" ref="D391:D392" si="43">C391-E391</f>
        <v>9979</v>
      </c>
      <c r="E391" s="69">
        <v>0</v>
      </c>
      <c r="F391" s="60">
        <v>39014</v>
      </c>
      <c r="G391" s="69" t="s">
        <v>470</v>
      </c>
      <c r="H391" s="62" t="s">
        <v>466</v>
      </c>
      <c r="I391" s="130"/>
      <c r="J391" s="95"/>
      <c r="K391" s="95"/>
    </row>
    <row r="392" spans="1:11" s="41" customFormat="1" ht="76.5">
      <c r="A392" s="55">
        <v>258</v>
      </c>
      <c r="B392" s="137" t="s">
        <v>67</v>
      </c>
      <c r="C392" s="69">
        <v>9979</v>
      </c>
      <c r="D392" s="69">
        <f t="shared" si="43"/>
        <v>9979</v>
      </c>
      <c r="E392" s="69">
        <v>0</v>
      </c>
      <c r="F392" s="60">
        <v>39014</v>
      </c>
      <c r="G392" s="69" t="s">
        <v>470</v>
      </c>
      <c r="H392" s="62" t="s">
        <v>466</v>
      </c>
      <c r="I392" s="130"/>
      <c r="J392" s="95"/>
      <c r="K392" s="95"/>
    </row>
    <row r="393" spans="1:11" s="41" customFormat="1">
      <c r="A393" s="55"/>
      <c r="B393" s="138" t="s">
        <v>71</v>
      </c>
      <c r="C393" s="24">
        <f>SUM(C391:C392)</f>
        <v>19958</v>
      </c>
      <c r="D393" s="24">
        <f>SUM(D391:D392)</f>
        <v>19958</v>
      </c>
      <c r="E393" s="24">
        <f>SUM(E391:E392)</f>
        <v>0</v>
      </c>
      <c r="F393" s="208"/>
      <c r="G393" s="131"/>
      <c r="H393" s="131"/>
      <c r="I393" s="138"/>
      <c r="J393" s="95"/>
      <c r="K393" s="95"/>
    </row>
    <row r="394" spans="1:11" s="41" customFormat="1" ht="15.75">
      <c r="A394" s="55"/>
      <c r="B394" s="319" t="s">
        <v>68</v>
      </c>
      <c r="C394" s="319"/>
      <c r="D394" s="319"/>
      <c r="E394" s="319"/>
      <c r="F394" s="319"/>
      <c r="G394" s="319"/>
      <c r="H394" s="319"/>
      <c r="I394" s="320"/>
      <c r="J394" s="95"/>
      <c r="K394" s="95"/>
    </row>
    <row r="395" spans="1:11" s="41" customFormat="1" ht="76.5">
      <c r="A395" s="55">
        <v>259</v>
      </c>
      <c r="B395" s="137" t="s">
        <v>70</v>
      </c>
      <c r="C395" s="69">
        <v>11200</v>
      </c>
      <c r="D395" s="69">
        <f t="shared" ref="D395" si="44">C395-E395</f>
        <v>11200</v>
      </c>
      <c r="E395" s="69">
        <v>0</v>
      </c>
      <c r="F395" s="60">
        <v>39014</v>
      </c>
      <c r="G395" s="69" t="s">
        <v>470</v>
      </c>
      <c r="H395" s="62" t="s">
        <v>466</v>
      </c>
      <c r="I395" s="130"/>
      <c r="J395" s="95"/>
      <c r="K395" s="95"/>
    </row>
    <row r="396" spans="1:11" s="41" customFormat="1" ht="51">
      <c r="A396" s="55">
        <v>260</v>
      </c>
      <c r="B396" s="137" t="s">
        <v>69</v>
      </c>
      <c r="C396" s="69">
        <v>6600</v>
      </c>
      <c r="D396" s="69">
        <f>C396-E396</f>
        <v>6600</v>
      </c>
      <c r="E396" s="69">
        <v>0</v>
      </c>
      <c r="F396" s="60">
        <v>40420</v>
      </c>
      <c r="G396" s="69" t="s">
        <v>488</v>
      </c>
      <c r="H396" s="62" t="s">
        <v>466</v>
      </c>
      <c r="I396" s="130"/>
      <c r="J396" s="95"/>
      <c r="K396" s="95"/>
    </row>
    <row r="397" spans="1:11" s="41" customFormat="1">
      <c r="A397" s="55"/>
      <c r="B397" s="138" t="s">
        <v>71</v>
      </c>
      <c r="C397" s="24">
        <f>SUM(C395:C396)</f>
        <v>17800</v>
      </c>
      <c r="D397" s="24">
        <f>SUM(D395:D396)</f>
        <v>17800</v>
      </c>
      <c r="E397" s="24">
        <f>SUM(E395:E396)</f>
        <v>0</v>
      </c>
      <c r="F397" s="208"/>
      <c r="G397" s="131"/>
      <c r="H397" s="131"/>
      <c r="I397" s="131"/>
      <c r="J397" s="95"/>
      <c r="K397" s="95"/>
    </row>
    <row r="398" spans="1:11" s="41" customFormat="1" ht="15.75">
      <c r="A398" s="55"/>
      <c r="B398" s="319" t="s">
        <v>65</v>
      </c>
      <c r="C398" s="319"/>
      <c r="D398" s="319"/>
      <c r="E398" s="319"/>
      <c r="F398" s="319"/>
      <c r="G398" s="319"/>
      <c r="H398" s="319"/>
      <c r="I398" s="320"/>
      <c r="J398" s="95"/>
      <c r="K398" s="95"/>
    </row>
    <row r="399" spans="1:11" s="41" customFormat="1">
      <c r="A399" s="55"/>
      <c r="B399" s="205" t="s">
        <v>117</v>
      </c>
      <c r="C399" s="24">
        <f>C397+C393</f>
        <v>37758</v>
      </c>
      <c r="D399" s="24">
        <f>D397+D393</f>
        <v>37758</v>
      </c>
      <c r="E399" s="24">
        <f>E397+E393</f>
        <v>0</v>
      </c>
      <c r="F399" s="24"/>
      <c r="G399" s="69"/>
      <c r="H399" s="69"/>
      <c r="I399" s="202"/>
      <c r="J399" s="95"/>
      <c r="K399" s="95"/>
    </row>
    <row r="400" spans="1:11" s="41" customFormat="1">
      <c r="A400" s="55"/>
      <c r="B400" s="205" t="s">
        <v>118</v>
      </c>
      <c r="C400" s="24">
        <f>C399+C388</f>
        <v>1972678.3900000001</v>
      </c>
      <c r="D400" s="24">
        <f>D399+D388</f>
        <v>1901131.6600000001</v>
      </c>
      <c r="E400" s="24">
        <f>E399+E388</f>
        <v>71546.73000000001</v>
      </c>
      <c r="F400" s="24"/>
      <c r="G400" s="69"/>
      <c r="H400" s="69"/>
      <c r="I400" s="202"/>
      <c r="J400" s="95"/>
      <c r="K400" s="95"/>
    </row>
    <row r="401" spans="1:11" s="41" customFormat="1" ht="15.75">
      <c r="A401" s="55"/>
      <c r="B401" s="317" t="s">
        <v>73</v>
      </c>
      <c r="C401" s="317"/>
      <c r="D401" s="317"/>
      <c r="E401" s="317"/>
      <c r="F401" s="317"/>
      <c r="G401" s="317"/>
      <c r="H401" s="317"/>
      <c r="I401" s="318"/>
      <c r="J401" s="95"/>
      <c r="K401" s="95"/>
    </row>
    <row r="402" spans="1:11" s="41" customFormat="1" ht="15.75">
      <c r="A402" s="55"/>
      <c r="B402" s="319" t="s">
        <v>72</v>
      </c>
      <c r="C402" s="319"/>
      <c r="D402" s="319"/>
      <c r="E402" s="319"/>
      <c r="F402" s="319"/>
      <c r="G402" s="319"/>
      <c r="H402" s="319"/>
      <c r="I402" s="320"/>
      <c r="J402" s="95"/>
      <c r="K402" s="95"/>
    </row>
    <row r="403" spans="1:11" s="41" customFormat="1" ht="15.75">
      <c r="A403" s="55"/>
      <c r="B403" s="319" t="s">
        <v>65</v>
      </c>
      <c r="C403" s="319"/>
      <c r="D403" s="319"/>
      <c r="E403" s="319"/>
      <c r="F403" s="319"/>
      <c r="G403" s="319"/>
      <c r="H403" s="319"/>
      <c r="I403" s="320"/>
      <c r="J403" s="95"/>
      <c r="K403" s="95"/>
    </row>
    <row r="404" spans="1:11" s="41" customFormat="1" ht="51">
      <c r="A404" s="55">
        <v>261</v>
      </c>
      <c r="B404" s="137" t="s">
        <v>729</v>
      </c>
      <c r="C404" s="69">
        <v>36350</v>
      </c>
      <c r="D404" s="69">
        <f t="shared" ref="D404:D412" si="45">C404-E404</f>
        <v>36350</v>
      </c>
      <c r="E404" s="69">
        <v>0</v>
      </c>
      <c r="F404" s="90">
        <v>42979</v>
      </c>
      <c r="G404" s="69" t="s">
        <v>730</v>
      </c>
      <c r="H404" s="62" t="s">
        <v>466</v>
      </c>
      <c r="I404" s="130"/>
      <c r="J404" s="95"/>
      <c r="K404" s="95"/>
    </row>
    <row r="405" spans="1:11" s="41" customFormat="1" ht="51">
      <c r="A405" s="55">
        <v>262</v>
      </c>
      <c r="B405" s="137" t="s">
        <v>240</v>
      </c>
      <c r="C405" s="69">
        <v>13500</v>
      </c>
      <c r="D405" s="69">
        <f t="shared" si="45"/>
        <v>13500</v>
      </c>
      <c r="E405" s="69">
        <v>0</v>
      </c>
      <c r="F405" s="90">
        <v>41514</v>
      </c>
      <c r="G405" s="69" t="s">
        <v>655</v>
      </c>
      <c r="H405" s="62" t="s">
        <v>466</v>
      </c>
      <c r="I405" s="130"/>
      <c r="J405" s="95"/>
      <c r="K405" s="95"/>
    </row>
    <row r="406" spans="1:11" s="41" customFormat="1" ht="51">
      <c r="A406" s="55">
        <v>263</v>
      </c>
      <c r="B406" s="137" t="s">
        <v>241</v>
      </c>
      <c r="C406" s="69">
        <v>4000</v>
      </c>
      <c r="D406" s="69">
        <f t="shared" si="45"/>
        <v>4000</v>
      </c>
      <c r="E406" s="69">
        <v>0</v>
      </c>
      <c r="F406" s="90">
        <v>41514</v>
      </c>
      <c r="G406" s="69" t="s">
        <v>655</v>
      </c>
      <c r="H406" s="62" t="s">
        <v>466</v>
      </c>
      <c r="I406" s="130"/>
      <c r="J406" s="95"/>
      <c r="K406" s="95"/>
    </row>
    <row r="407" spans="1:11" s="41" customFormat="1" ht="51">
      <c r="A407" s="55">
        <v>264</v>
      </c>
      <c r="B407" s="137" t="s">
        <v>731</v>
      </c>
      <c r="C407" s="69">
        <v>14850</v>
      </c>
      <c r="D407" s="69">
        <f t="shared" si="45"/>
        <v>14850</v>
      </c>
      <c r="E407" s="69">
        <v>0</v>
      </c>
      <c r="F407" s="90">
        <v>42979</v>
      </c>
      <c r="G407" s="69" t="s">
        <v>732</v>
      </c>
      <c r="H407" s="62" t="s">
        <v>466</v>
      </c>
      <c r="I407" s="130"/>
      <c r="J407" s="95"/>
      <c r="K407" s="95"/>
    </row>
    <row r="408" spans="1:11" s="41" customFormat="1" ht="51">
      <c r="A408" s="55">
        <v>265</v>
      </c>
      <c r="B408" s="137" t="s">
        <v>733</v>
      </c>
      <c r="C408" s="69">
        <v>21000</v>
      </c>
      <c r="D408" s="69">
        <f t="shared" si="45"/>
        <v>21000</v>
      </c>
      <c r="E408" s="69">
        <v>0</v>
      </c>
      <c r="F408" s="90">
        <v>42979</v>
      </c>
      <c r="G408" s="69" t="s">
        <v>734</v>
      </c>
      <c r="H408" s="62" t="s">
        <v>466</v>
      </c>
      <c r="I408" s="130"/>
      <c r="J408" s="95"/>
      <c r="K408" s="95"/>
    </row>
    <row r="409" spans="1:11" s="41" customFormat="1" ht="51">
      <c r="A409" s="55">
        <v>266</v>
      </c>
      <c r="B409" s="137" t="s">
        <v>656</v>
      </c>
      <c r="C409" s="69">
        <v>3120</v>
      </c>
      <c r="D409" s="69">
        <f t="shared" si="45"/>
        <v>3120</v>
      </c>
      <c r="E409" s="69">
        <v>0</v>
      </c>
      <c r="F409" s="90">
        <v>42604</v>
      </c>
      <c r="G409" s="69" t="s">
        <v>657</v>
      </c>
      <c r="H409" s="62" t="s">
        <v>466</v>
      </c>
      <c r="I409" s="130"/>
      <c r="J409" s="95"/>
      <c r="K409" s="95"/>
    </row>
    <row r="410" spans="1:11" s="41" customFormat="1" ht="51">
      <c r="A410" s="55">
        <v>267</v>
      </c>
      <c r="B410" s="137" t="s">
        <v>815</v>
      </c>
      <c r="C410" s="69">
        <v>24945</v>
      </c>
      <c r="D410" s="69">
        <f t="shared" si="45"/>
        <v>24945</v>
      </c>
      <c r="E410" s="69">
        <v>0</v>
      </c>
      <c r="F410" s="90">
        <v>43193</v>
      </c>
      <c r="G410" s="200" t="s">
        <v>816</v>
      </c>
      <c r="H410" s="62" t="s">
        <v>466</v>
      </c>
      <c r="I410" s="130"/>
      <c r="J410" s="95"/>
      <c r="K410" s="95"/>
    </row>
    <row r="411" spans="1:11" s="41" customFormat="1" ht="51">
      <c r="A411" s="55">
        <v>268</v>
      </c>
      <c r="B411" s="137" t="s">
        <v>931</v>
      </c>
      <c r="C411" s="69">
        <v>23000</v>
      </c>
      <c r="D411" s="69">
        <f t="shared" si="45"/>
        <v>23000</v>
      </c>
      <c r="E411" s="69">
        <v>0</v>
      </c>
      <c r="F411" s="90">
        <v>43816</v>
      </c>
      <c r="G411" s="200" t="s">
        <v>932</v>
      </c>
      <c r="H411" s="62" t="s">
        <v>466</v>
      </c>
      <c r="I411" s="130"/>
      <c r="J411" s="95"/>
      <c r="K411" s="95"/>
    </row>
    <row r="412" spans="1:11" s="41" customFormat="1" ht="51">
      <c r="A412" s="55">
        <v>269</v>
      </c>
      <c r="B412" s="56" t="s">
        <v>933</v>
      </c>
      <c r="C412" s="69">
        <v>15300</v>
      </c>
      <c r="D412" s="69">
        <f t="shared" si="45"/>
        <v>15300</v>
      </c>
      <c r="E412" s="69">
        <v>0</v>
      </c>
      <c r="F412" s="90">
        <v>43823</v>
      </c>
      <c r="G412" s="200" t="s">
        <v>934</v>
      </c>
      <c r="H412" s="62" t="s">
        <v>466</v>
      </c>
      <c r="I412" s="130"/>
      <c r="J412" s="95"/>
      <c r="K412" s="95"/>
    </row>
    <row r="413" spans="1:11" s="41" customFormat="1" ht="51">
      <c r="A413" s="55">
        <v>270</v>
      </c>
      <c r="B413" s="137" t="s">
        <v>1021</v>
      </c>
      <c r="C413" s="69">
        <v>18490</v>
      </c>
      <c r="D413" s="69">
        <v>18490</v>
      </c>
      <c r="E413" s="69">
        <v>0</v>
      </c>
      <c r="F413" s="90">
        <v>44069</v>
      </c>
      <c r="G413" s="200" t="s">
        <v>1022</v>
      </c>
      <c r="H413" s="62" t="s">
        <v>466</v>
      </c>
      <c r="I413" s="130"/>
      <c r="J413" s="95"/>
      <c r="K413" s="95"/>
    </row>
    <row r="414" spans="1:11" s="41" customFormat="1" ht="51">
      <c r="A414" s="55">
        <v>271</v>
      </c>
      <c r="B414" s="137" t="s">
        <v>1023</v>
      </c>
      <c r="C414" s="69">
        <v>73702.19</v>
      </c>
      <c r="D414" s="69">
        <v>73702.19</v>
      </c>
      <c r="E414" s="69">
        <v>0</v>
      </c>
      <c r="F414" s="90">
        <v>44131</v>
      </c>
      <c r="G414" s="200" t="s">
        <v>1024</v>
      </c>
      <c r="H414" s="62" t="s">
        <v>466</v>
      </c>
      <c r="I414" s="130"/>
      <c r="J414" s="95"/>
      <c r="K414" s="95"/>
    </row>
    <row r="415" spans="1:11" s="41" customFormat="1" ht="51">
      <c r="A415" s="55">
        <v>272</v>
      </c>
      <c r="B415" s="137" t="s">
        <v>1025</v>
      </c>
      <c r="C415" s="69">
        <v>10990</v>
      </c>
      <c r="D415" s="69">
        <v>10990</v>
      </c>
      <c r="E415" s="69">
        <v>0</v>
      </c>
      <c r="F415" s="90">
        <v>44190</v>
      </c>
      <c r="G415" s="200" t="s">
        <v>1026</v>
      </c>
      <c r="H415" s="62" t="s">
        <v>466</v>
      </c>
      <c r="I415" s="130"/>
      <c r="J415" s="95"/>
      <c r="K415" s="95"/>
    </row>
    <row r="416" spans="1:11" s="41" customFormat="1" ht="51">
      <c r="A416" s="55">
        <v>273</v>
      </c>
      <c r="B416" s="137" t="s">
        <v>1027</v>
      </c>
      <c r="C416" s="69">
        <v>25490</v>
      </c>
      <c r="D416" s="69">
        <v>25490</v>
      </c>
      <c r="E416" s="69">
        <v>0</v>
      </c>
      <c r="F416" s="90">
        <v>44190</v>
      </c>
      <c r="G416" s="200" t="s">
        <v>1026</v>
      </c>
      <c r="H416" s="62" t="s">
        <v>466</v>
      </c>
      <c r="I416" s="130"/>
      <c r="J416" s="95"/>
      <c r="K416" s="95"/>
    </row>
    <row r="417" spans="1:11" s="41" customFormat="1" ht="51">
      <c r="A417" s="55">
        <v>274</v>
      </c>
      <c r="B417" s="137" t="s">
        <v>1028</v>
      </c>
      <c r="C417" s="69">
        <v>26490</v>
      </c>
      <c r="D417" s="69">
        <v>26490</v>
      </c>
      <c r="E417" s="69">
        <v>0</v>
      </c>
      <c r="F417" s="90">
        <v>44190</v>
      </c>
      <c r="G417" s="200" t="s">
        <v>1026</v>
      </c>
      <c r="H417" s="62" t="s">
        <v>466</v>
      </c>
      <c r="I417" s="130"/>
      <c r="J417" s="95"/>
      <c r="K417" s="95"/>
    </row>
    <row r="418" spans="1:11" s="41" customFormat="1" ht="51">
      <c r="A418" s="55">
        <v>275</v>
      </c>
      <c r="B418" s="137" t="s">
        <v>1029</v>
      </c>
      <c r="C418" s="69">
        <v>12990</v>
      </c>
      <c r="D418" s="69">
        <v>12990</v>
      </c>
      <c r="E418" s="69">
        <v>0</v>
      </c>
      <c r="F418" s="90">
        <v>44190</v>
      </c>
      <c r="G418" s="200" t="s">
        <v>1026</v>
      </c>
      <c r="H418" s="62" t="s">
        <v>466</v>
      </c>
      <c r="I418" s="130"/>
      <c r="J418" s="95"/>
      <c r="K418" s="95"/>
    </row>
    <row r="419" spans="1:11" s="41" customFormat="1" ht="51">
      <c r="A419" s="55">
        <v>276</v>
      </c>
      <c r="B419" s="137" t="s">
        <v>1030</v>
      </c>
      <c r="C419" s="69">
        <v>14550</v>
      </c>
      <c r="D419" s="69">
        <v>14550</v>
      </c>
      <c r="E419" s="69">
        <v>0</v>
      </c>
      <c r="F419" s="90">
        <v>44190</v>
      </c>
      <c r="G419" s="200" t="s">
        <v>1026</v>
      </c>
      <c r="H419" s="62" t="s">
        <v>466</v>
      </c>
      <c r="I419" s="130"/>
      <c r="J419" s="95"/>
      <c r="K419" s="95"/>
    </row>
    <row r="420" spans="1:11" s="41" customFormat="1" ht="51">
      <c r="A420" s="55">
        <v>277</v>
      </c>
      <c r="B420" s="137" t="s">
        <v>1031</v>
      </c>
      <c r="C420" s="69">
        <v>26000</v>
      </c>
      <c r="D420" s="69">
        <v>26000</v>
      </c>
      <c r="E420" s="69">
        <v>0</v>
      </c>
      <c r="F420" s="90">
        <v>44190</v>
      </c>
      <c r="G420" s="200" t="s">
        <v>1026</v>
      </c>
      <c r="H420" s="62" t="s">
        <v>466</v>
      </c>
      <c r="I420" s="130"/>
      <c r="J420" s="95"/>
      <c r="K420" s="95"/>
    </row>
    <row r="421" spans="1:11" s="41" customFormat="1" ht="63.75">
      <c r="A421" s="55">
        <v>278</v>
      </c>
      <c r="B421" s="137" t="s">
        <v>1032</v>
      </c>
      <c r="C421" s="69">
        <v>45600</v>
      </c>
      <c r="D421" s="69">
        <v>45600</v>
      </c>
      <c r="E421" s="69">
        <v>0</v>
      </c>
      <c r="F421" s="90">
        <v>44190</v>
      </c>
      <c r="G421" s="200" t="s">
        <v>1026</v>
      </c>
      <c r="H421" s="62" t="s">
        <v>466</v>
      </c>
      <c r="I421" s="130"/>
      <c r="J421" s="95"/>
      <c r="K421" s="95"/>
    </row>
    <row r="422" spans="1:11" s="41" customFormat="1" ht="51">
      <c r="A422" s="55">
        <v>279</v>
      </c>
      <c r="B422" s="137" t="s">
        <v>1033</v>
      </c>
      <c r="C422" s="69">
        <v>20280</v>
      </c>
      <c r="D422" s="69">
        <v>20280</v>
      </c>
      <c r="E422" s="69">
        <v>0</v>
      </c>
      <c r="F422" s="90">
        <v>44190</v>
      </c>
      <c r="G422" s="200" t="s">
        <v>1026</v>
      </c>
      <c r="H422" s="62" t="s">
        <v>466</v>
      </c>
      <c r="I422" s="130"/>
      <c r="J422" s="95"/>
      <c r="K422" s="95"/>
    </row>
    <row r="423" spans="1:11" s="41" customFormat="1" ht="51">
      <c r="A423" s="55">
        <v>280</v>
      </c>
      <c r="B423" s="137" t="s">
        <v>1193</v>
      </c>
      <c r="C423" s="69">
        <v>19990</v>
      </c>
      <c r="D423" s="69">
        <v>19990</v>
      </c>
      <c r="E423" s="69">
        <v>0</v>
      </c>
      <c r="F423" s="90">
        <v>44544</v>
      </c>
      <c r="G423" s="200" t="s">
        <v>1194</v>
      </c>
      <c r="H423" s="62" t="s">
        <v>466</v>
      </c>
      <c r="I423" s="130"/>
      <c r="J423" s="95"/>
      <c r="K423" s="95"/>
    </row>
    <row r="424" spans="1:11" s="41" customFormat="1" ht="51">
      <c r="A424" s="55">
        <v>281</v>
      </c>
      <c r="B424" s="137" t="s">
        <v>1195</v>
      </c>
      <c r="C424" s="69">
        <v>168270.6</v>
      </c>
      <c r="D424" s="69">
        <v>44872.32</v>
      </c>
      <c r="E424" s="69">
        <f t="shared" ref="E424:E433" si="46">C424-D424</f>
        <v>123398.28</v>
      </c>
      <c r="F424" s="90">
        <v>44554</v>
      </c>
      <c r="G424" s="200" t="s">
        <v>1196</v>
      </c>
      <c r="H424" s="62" t="s">
        <v>466</v>
      </c>
      <c r="I424" s="130"/>
      <c r="J424" s="95"/>
      <c r="K424" s="95"/>
    </row>
    <row r="425" spans="1:11" s="41" customFormat="1" ht="51">
      <c r="A425" s="55">
        <v>282</v>
      </c>
      <c r="B425" s="137" t="s">
        <v>1197</v>
      </c>
      <c r="C425" s="69">
        <v>261622.39999999999</v>
      </c>
      <c r="D425" s="69">
        <v>69766.080000000002</v>
      </c>
      <c r="E425" s="69">
        <f t="shared" si="46"/>
        <v>191856.32</v>
      </c>
      <c r="F425" s="90">
        <v>44554</v>
      </c>
      <c r="G425" s="200" t="s">
        <v>1196</v>
      </c>
      <c r="H425" s="62" t="s">
        <v>466</v>
      </c>
      <c r="I425" s="130"/>
      <c r="J425" s="95"/>
      <c r="K425" s="95"/>
    </row>
    <row r="426" spans="1:11" s="41" customFormat="1" ht="51">
      <c r="A426" s="55">
        <v>283</v>
      </c>
      <c r="B426" s="137" t="s">
        <v>1255</v>
      </c>
      <c r="C426" s="69">
        <v>15690</v>
      </c>
      <c r="D426" s="69">
        <v>15690</v>
      </c>
      <c r="E426" s="69">
        <f t="shared" si="46"/>
        <v>0</v>
      </c>
      <c r="F426" s="90">
        <v>44897</v>
      </c>
      <c r="G426" s="200" t="s">
        <v>1252</v>
      </c>
      <c r="H426" s="62" t="s">
        <v>466</v>
      </c>
      <c r="I426" s="130"/>
      <c r="J426" s="95"/>
      <c r="K426" s="95"/>
    </row>
    <row r="427" spans="1:11" s="41" customFormat="1" ht="51">
      <c r="A427" s="55">
        <v>284</v>
      </c>
      <c r="B427" s="137" t="s">
        <v>1256</v>
      </c>
      <c r="C427" s="69">
        <v>39999</v>
      </c>
      <c r="D427" s="69">
        <v>39999</v>
      </c>
      <c r="E427" s="69">
        <f t="shared" ref="E427:E429" si="47">C427-D427</f>
        <v>0</v>
      </c>
      <c r="F427" s="90">
        <v>44897</v>
      </c>
      <c r="G427" s="200" t="s">
        <v>1252</v>
      </c>
      <c r="H427" s="62" t="s">
        <v>466</v>
      </c>
      <c r="I427" s="130"/>
      <c r="J427" s="95"/>
      <c r="K427" s="95"/>
    </row>
    <row r="428" spans="1:11" s="41" customFormat="1" ht="51">
      <c r="A428" s="55">
        <v>285</v>
      </c>
      <c r="B428" s="137" t="s">
        <v>1257</v>
      </c>
      <c r="C428" s="69">
        <v>40999</v>
      </c>
      <c r="D428" s="69">
        <v>40999</v>
      </c>
      <c r="E428" s="69">
        <f t="shared" si="47"/>
        <v>0</v>
      </c>
      <c r="F428" s="90">
        <v>44897</v>
      </c>
      <c r="G428" s="200" t="s">
        <v>1252</v>
      </c>
      <c r="H428" s="62" t="s">
        <v>466</v>
      </c>
      <c r="I428" s="130"/>
      <c r="J428" s="95"/>
      <c r="K428" s="95"/>
    </row>
    <row r="429" spans="1:11" s="41" customFormat="1" ht="51">
      <c r="A429" s="55">
        <v>286</v>
      </c>
      <c r="B429" s="137" t="s">
        <v>1258</v>
      </c>
      <c r="C429" s="69">
        <v>35999</v>
      </c>
      <c r="D429" s="69">
        <v>35999</v>
      </c>
      <c r="E429" s="69">
        <f t="shared" si="47"/>
        <v>0</v>
      </c>
      <c r="F429" s="90">
        <v>44897</v>
      </c>
      <c r="G429" s="200" t="s">
        <v>1252</v>
      </c>
      <c r="H429" s="62" t="s">
        <v>466</v>
      </c>
      <c r="I429" s="130"/>
      <c r="J429" s="95"/>
      <c r="K429" s="95"/>
    </row>
    <row r="430" spans="1:11" s="41" customFormat="1" ht="51">
      <c r="A430" s="55">
        <v>287</v>
      </c>
      <c r="B430" s="137" t="s">
        <v>1294</v>
      </c>
      <c r="C430" s="69">
        <v>31789.4</v>
      </c>
      <c r="D430" s="69">
        <v>31789.4</v>
      </c>
      <c r="E430" s="69">
        <f>C430-D430</f>
        <v>0</v>
      </c>
      <c r="F430" s="90">
        <v>45289</v>
      </c>
      <c r="G430" s="200" t="s">
        <v>1295</v>
      </c>
      <c r="H430" s="62" t="s">
        <v>466</v>
      </c>
      <c r="I430" s="130"/>
      <c r="J430" s="95"/>
      <c r="K430" s="95"/>
    </row>
    <row r="431" spans="1:11" s="41" customFormat="1" ht="51">
      <c r="A431" s="55">
        <v>288</v>
      </c>
      <c r="B431" s="137" t="s">
        <v>1390</v>
      </c>
      <c r="C431" s="69">
        <v>12500</v>
      </c>
      <c r="D431" s="69">
        <v>12500</v>
      </c>
      <c r="E431" s="69">
        <f t="shared" si="46"/>
        <v>0</v>
      </c>
      <c r="F431" s="90">
        <v>45537</v>
      </c>
      <c r="G431" s="200" t="s">
        <v>2064</v>
      </c>
      <c r="H431" s="62" t="s">
        <v>466</v>
      </c>
      <c r="I431" s="130"/>
      <c r="J431" s="95"/>
      <c r="K431" s="95"/>
    </row>
    <row r="432" spans="1:11" s="41" customFormat="1" ht="51">
      <c r="A432" s="55">
        <v>289</v>
      </c>
      <c r="B432" s="137" t="s">
        <v>2065</v>
      </c>
      <c r="C432" s="69">
        <v>68800</v>
      </c>
      <c r="D432" s="69">
        <v>68800</v>
      </c>
      <c r="E432" s="69">
        <f t="shared" ref="E432" si="48">C432-D432</f>
        <v>0</v>
      </c>
      <c r="F432" s="90">
        <v>45750</v>
      </c>
      <c r="G432" s="200" t="s">
        <v>2066</v>
      </c>
      <c r="H432" s="62" t="s">
        <v>466</v>
      </c>
      <c r="I432" s="130"/>
      <c r="J432" s="95"/>
      <c r="K432" s="95"/>
    </row>
    <row r="433" spans="1:11" s="41" customFormat="1" ht="51">
      <c r="A433" s="55">
        <v>290</v>
      </c>
      <c r="B433" s="137" t="s">
        <v>2106</v>
      </c>
      <c r="C433" s="69">
        <v>335771.99</v>
      </c>
      <c r="D433" s="69">
        <v>11192.4</v>
      </c>
      <c r="E433" s="69">
        <f t="shared" si="46"/>
        <v>324579.58999999997</v>
      </c>
      <c r="F433" s="90">
        <v>45835</v>
      </c>
      <c r="G433" s="200" t="s">
        <v>2107</v>
      </c>
      <c r="H433" s="62" t="s">
        <v>466</v>
      </c>
      <c r="I433" s="130"/>
      <c r="J433" s="95"/>
      <c r="K433" s="95"/>
    </row>
    <row r="434" spans="1:11" s="41" customFormat="1">
      <c r="A434" s="55"/>
      <c r="B434" s="138" t="s">
        <v>119</v>
      </c>
      <c r="C434" s="24">
        <f>SUM(C404:C433)</f>
        <v>1462078.58</v>
      </c>
      <c r="D434" s="24">
        <f>SUM(D404:D433)</f>
        <v>822244.39</v>
      </c>
      <c r="E434" s="24">
        <f>SUM(E404:E433)</f>
        <v>639834.18999999994</v>
      </c>
      <c r="F434" s="209"/>
      <c r="G434" s="130"/>
      <c r="H434" s="130"/>
      <c r="I434" s="130"/>
      <c r="J434" s="95"/>
      <c r="K434" s="95"/>
    </row>
    <row r="435" spans="1:11" s="41" customFormat="1" ht="15.75">
      <c r="A435" s="55"/>
      <c r="B435" s="319" t="s">
        <v>68</v>
      </c>
      <c r="C435" s="319"/>
      <c r="D435" s="319"/>
      <c r="E435" s="319"/>
      <c r="F435" s="319"/>
      <c r="G435" s="319"/>
      <c r="H435" s="319"/>
      <c r="I435" s="320"/>
      <c r="J435" s="95"/>
      <c r="K435" s="95"/>
    </row>
    <row r="436" spans="1:11" s="41" customFormat="1" ht="51">
      <c r="A436" s="55">
        <v>291</v>
      </c>
      <c r="B436" s="137" t="s">
        <v>75</v>
      </c>
      <c r="C436" s="69">
        <v>18750</v>
      </c>
      <c r="D436" s="69">
        <f t="shared" ref="D436:D440" si="49">C436-E436</f>
        <v>18750</v>
      </c>
      <c r="E436" s="69">
        <v>0</v>
      </c>
      <c r="F436" s="204">
        <v>40897</v>
      </c>
      <c r="G436" s="200" t="s">
        <v>658</v>
      </c>
      <c r="H436" s="62" t="s">
        <v>466</v>
      </c>
      <c r="I436" s="130"/>
      <c r="J436" s="95"/>
      <c r="K436" s="95"/>
    </row>
    <row r="437" spans="1:11" s="41" customFormat="1" ht="51">
      <c r="A437" s="55">
        <v>292</v>
      </c>
      <c r="B437" s="137" t="s">
        <v>76</v>
      </c>
      <c r="C437" s="69">
        <v>4350</v>
      </c>
      <c r="D437" s="69">
        <f t="shared" si="49"/>
        <v>4350</v>
      </c>
      <c r="E437" s="69">
        <v>0</v>
      </c>
      <c r="F437" s="204">
        <v>40897</v>
      </c>
      <c r="G437" s="200" t="s">
        <v>658</v>
      </c>
      <c r="H437" s="62" t="s">
        <v>466</v>
      </c>
      <c r="I437" s="130"/>
      <c r="J437" s="95"/>
      <c r="K437" s="95"/>
    </row>
    <row r="438" spans="1:11" s="41" customFormat="1" ht="51">
      <c r="A438" s="55">
        <v>293</v>
      </c>
      <c r="B438" s="137" t="s">
        <v>77</v>
      </c>
      <c r="C438" s="69">
        <v>6307</v>
      </c>
      <c r="D438" s="69">
        <f t="shared" si="49"/>
        <v>6307</v>
      </c>
      <c r="E438" s="69">
        <v>0</v>
      </c>
      <c r="F438" s="90">
        <v>41010</v>
      </c>
      <c r="G438" s="69" t="s">
        <v>491</v>
      </c>
      <c r="H438" s="62" t="s">
        <v>466</v>
      </c>
      <c r="I438" s="130"/>
      <c r="J438" s="95"/>
      <c r="K438" s="95"/>
    </row>
    <row r="439" spans="1:11" s="41" customFormat="1" ht="51">
      <c r="A439" s="55">
        <v>294</v>
      </c>
      <c r="B439" s="137" t="s">
        <v>77</v>
      </c>
      <c r="C439" s="69">
        <v>6307</v>
      </c>
      <c r="D439" s="69">
        <f t="shared" si="49"/>
        <v>6307</v>
      </c>
      <c r="E439" s="69">
        <v>0</v>
      </c>
      <c r="F439" s="90">
        <v>41010</v>
      </c>
      <c r="G439" s="69" t="s">
        <v>491</v>
      </c>
      <c r="H439" s="62" t="s">
        <v>466</v>
      </c>
      <c r="I439" s="130"/>
      <c r="J439" s="95"/>
      <c r="K439" s="95"/>
    </row>
    <row r="440" spans="1:11" s="41" customFormat="1" ht="51">
      <c r="A440" s="55">
        <v>295</v>
      </c>
      <c r="B440" s="137" t="s">
        <v>241</v>
      </c>
      <c r="C440" s="69">
        <v>4000</v>
      </c>
      <c r="D440" s="69">
        <f t="shared" si="49"/>
        <v>4000</v>
      </c>
      <c r="E440" s="69">
        <v>0</v>
      </c>
      <c r="F440" s="90">
        <v>41514</v>
      </c>
      <c r="G440" s="69" t="s">
        <v>655</v>
      </c>
      <c r="H440" s="62" t="s">
        <v>466</v>
      </c>
      <c r="I440" s="130"/>
      <c r="J440" s="95"/>
      <c r="K440" s="95"/>
    </row>
    <row r="441" spans="1:11" s="41" customFormat="1" ht="51">
      <c r="A441" s="55">
        <v>296</v>
      </c>
      <c r="B441" s="137" t="s">
        <v>735</v>
      </c>
      <c r="C441" s="69">
        <v>282573</v>
      </c>
      <c r="D441" s="69">
        <v>282573</v>
      </c>
      <c r="E441" s="69">
        <f>C441-D441</f>
        <v>0</v>
      </c>
      <c r="F441" s="90">
        <v>42979</v>
      </c>
      <c r="G441" s="69" t="s">
        <v>736</v>
      </c>
      <c r="H441" s="62" t="s">
        <v>466</v>
      </c>
      <c r="I441" s="130"/>
      <c r="J441" s="95"/>
      <c r="K441" s="95"/>
    </row>
    <row r="442" spans="1:11" s="41" customFormat="1" ht="51">
      <c r="A442" s="55">
        <v>297</v>
      </c>
      <c r="B442" s="137" t="s">
        <v>733</v>
      </c>
      <c r="C442" s="69">
        <v>21000</v>
      </c>
      <c r="D442" s="69">
        <v>21000</v>
      </c>
      <c r="E442" s="69">
        <f>C442-D442</f>
        <v>0</v>
      </c>
      <c r="F442" s="90">
        <v>42979</v>
      </c>
      <c r="G442" s="69" t="s">
        <v>734</v>
      </c>
      <c r="H442" s="62" t="s">
        <v>466</v>
      </c>
      <c r="I442" s="130"/>
      <c r="J442" s="95"/>
      <c r="K442" s="95"/>
    </row>
    <row r="443" spans="1:11" s="41" customFormat="1" ht="89.25">
      <c r="A443" s="55">
        <v>298</v>
      </c>
      <c r="B443" s="137" t="s">
        <v>737</v>
      </c>
      <c r="C443" s="69">
        <v>33000</v>
      </c>
      <c r="D443" s="69">
        <v>33000</v>
      </c>
      <c r="E443" s="69">
        <f>C443-D443</f>
        <v>0</v>
      </c>
      <c r="F443" s="90">
        <v>43095</v>
      </c>
      <c r="G443" s="69" t="s">
        <v>738</v>
      </c>
      <c r="H443" s="62" t="s">
        <v>466</v>
      </c>
      <c r="I443" s="130"/>
      <c r="J443" s="95"/>
      <c r="K443" s="95"/>
    </row>
    <row r="444" spans="1:11" s="41" customFormat="1" ht="51">
      <c r="A444" s="55">
        <v>299</v>
      </c>
      <c r="B444" s="137" t="s">
        <v>815</v>
      </c>
      <c r="C444" s="69">
        <v>24945</v>
      </c>
      <c r="D444" s="69">
        <f t="shared" ref="D444:D447" si="50">C444-E444</f>
        <v>24945</v>
      </c>
      <c r="E444" s="69">
        <v>0</v>
      </c>
      <c r="F444" s="90">
        <v>43193</v>
      </c>
      <c r="G444" s="200" t="s">
        <v>816</v>
      </c>
      <c r="H444" s="62" t="s">
        <v>466</v>
      </c>
      <c r="I444" s="130"/>
      <c r="J444" s="95"/>
      <c r="K444" s="95"/>
    </row>
    <row r="445" spans="1:11" s="41" customFormat="1" ht="51">
      <c r="A445" s="55">
        <v>300</v>
      </c>
      <c r="B445" s="137" t="s">
        <v>817</v>
      </c>
      <c r="C445" s="69">
        <v>14900</v>
      </c>
      <c r="D445" s="69">
        <f t="shared" si="50"/>
        <v>14900</v>
      </c>
      <c r="E445" s="69">
        <v>0</v>
      </c>
      <c r="F445" s="90">
        <v>43460</v>
      </c>
      <c r="G445" s="200" t="s">
        <v>818</v>
      </c>
      <c r="H445" s="62" t="s">
        <v>466</v>
      </c>
      <c r="I445" s="130"/>
      <c r="J445" s="95"/>
      <c r="K445" s="95"/>
    </row>
    <row r="446" spans="1:11" s="41" customFormat="1" ht="51">
      <c r="A446" s="55">
        <v>301</v>
      </c>
      <c r="B446" s="56" t="s">
        <v>819</v>
      </c>
      <c r="C446" s="69">
        <v>28990</v>
      </c>
      <c r="D446" s="69">
        <f t="shared" si="50"/>
        <v>28990</v>
      </c>
      <c r="E446" s="69">
        <v>0</v>
      </c>
      <c r="F446" s="90">
        <v>43460</v>
      </c>
      <c r="G446" s="200" t="s">
        <v>818</v>
      </c>
      <c r="H446" s="62" t="s">
        <v>466</v>
      </c>
      <c r="I446" s="130"/>
      <c r="J446" s="95"/>
      <c r="K446" s="95"/>
    </row>
    <row r="447" spans="1:11" s="41" customFormat="1" ht="51">
      <c r="A447" s="55">
        <v>302</v>
      </c>
      <c r="B447" s="56" t="s">
        <v>933</v>
      </c>
      <c r="C447" s="69">
        <v>15300</v>
      </c>
      <c r="D447" s="69">
        <f t="shared" si="50"/>
        <v>15300</v>
      </c>
      <c r="E447" s="69">
        <v>0</v>
      </c>
      <c r="F447" s="90">
        <v>43823</v>
      </c>
      <c r="G447" s="200" t="s">
        <v>934</v>
      </c>
      <c r="H447" s="62" t="s">
        <v>466</v>
      </c>
      <c r="I447" s="130"/>
      <c r="J447" s="95"/>
      <c r="K447" s="95"/>
    </row>
    <row r="448" spans="1:11" s="41" customFormat="1" ht="51">
      <c r="A448" s="55">
        <v>303</v>
      </c>
      <c r="B448" s="137" t="s">
        <v>1034</v>
      </c>
      <c r="C448" s="69">
        <v>78732.53</v>
      </c>
      <c r="D448" s="69">
        <v>78732.53</v>
      </c>
      <c r="E448" s="69">
        <v>0</v>
      </c>
      <c r="F448" s="90">
        <v>44131</v>
      </c>
      <c r="G448" s="200" t="s">
        <v>1024</v>
      </c>
      <c r="H448" s="62" t="s">
        <v>466</v>
      </c>
      <c r="I448" s="130"/>
      <c r="J448" s="95"/>
      <c r="K448" s="95"/>
    </row>
    <row r="449" spans="1:11" s="41" customFormat="1" ht="51">
      <c r="A449" s="55">
        <v>304</v>
      </c>
      <c r="B449" s="137" t="s">
        <v>1029</v>
      </c>
      <c r="C449" s="69">
        <v>12990</v>
      </c>
      <c r="D449" s="69">
        <v>12990</v>
      </c>
      <c r="E449" s="69">
        <v>0</v>
      </c>
      <c r="F449" s="90">
        <v>44190</v>
      </c>
      <c r="G449" s="200" t="s">
        <v>1026</v>
      </c>
      <c r="H449" s="62" t="s">
        <v>466</v>
      </c>
      <c r="I449" s="130"/>
      <c r="J449" s="95"/>
      <c r="K449" s="95"/>
    </row>
    <row r="450" spans="1:11" s="41" customFormat="1" ht="51">
      <c r="A450" s="55">
        <v>305</v>
      </c>
      <c r="B450" s="137" t="s">
        <v>1028</v>
      </c>
      <c r="C450" s="69">
        <v>26490</v>
      </c>
      <c r="D450" s="69">
        <v>26490</v>
      </c>
      <c r="E450" s="69">
        <v>0</v>
      </c>
      <c r="F450" s="90">
        <v>44190</v>
      </c>
      <c r="G450" s="200" t="s">
        <v>1026</v>
      </c>
      <c r="H450" s="62" t="s">
        <v>466</v>
      </c>
      <c r="I450" s="130"/>
      <c r="J450" s="95"/>
      <c r="K450" s="95"/>
    </row>
    <row r="451" spans="1:11" s="41" customFormat="1" ht="51">
      <c r="A451" s="55">
        <v>306</v>
      </c>
      <c r="B451" s="137" t="s">
        <v>1193</v>
      </c>
      <c r="C451" s="69">
        <v>19990</v>
      </c>
      <c r="D451" s="69">
        <v>19990</v>
      </c>
      <c r="E451" s="69">
        <v>0</v>
      </c>
      <c r="F451" s="90">
        <v>44544</v>
      </c>
      <c r="G451" s="200" t="s">
        <v>1194</v>
      </c>
      <c r="H451" s="62" t="s">
        <v>466</v>
      </c>
      <c r="I451" s="130"/>
      <c r="J451" s="95"/>
      <c r="K451" s="95"/>
    </row>
    <row r="452" spans="1:11" s="41" customFormat="1" ht="51">
      <c r="A452" s="55">
        <v>307</v>
      </c>
      <c r="B452" s="137" t="s">
        <v>1195</v>
      </c>
      <c r="C452" s="69">
        <v>201652.6</v>
      </c>
      <c r="D452" s="69">
        <v>53773.919999999998</v>
      </c>
      <c r="E452" s="69">
        <f>C452-D452</f>
        <v>147878.68</v>
      </c>
      <c r="F452" s="90">
        <v>44554</v>
      </c>
      <c r="G452" s="200" t="s">
        <v>1196</v>
      </c>
      <c r="H452" s="62" t="s">
        <v>466</v>
      </c>
      <c r="I452" s="130"/>
      <c r="J452" s="95"/>
      <c r="K452" s="95"/>
    </row>
    <row r="453" spans="1:11" s="41" customFormat="1" ht="51">
      <c r="A453" s="55">
        <v>308</v>
      </c>
      <c r="B453" s="137" t="s">
        <v>1294</v>
      </c>
      <c r="C453" s="69">
        <v>31789.4</v>
      </c>
      <c r="D453" s="69">
        <v>31789.4</v>
      </c>
      <c r="E453" s="69">
        <f>C453-D453</f>
        <v>0</v>
      </c>
      <c r="F453" s="90">
        <v>45289</v>
      </c>
      <c r="G453" s="200" t="s">
        <v>1295</v>
      </c>
      <c r="H453" s="62" t="s">
        <v>466</v>
      </c>
      <c r="I453" s="130"/>
      <c r="J453" s="95"/>
      <c r="K453" s="95"/>
    </row>
    <row r="454" spans="1:11" s="41" customFormat="1" ht="51">
      <c r="A454" s="55">
        <v>309</v>
      </c>
      <c r="B454" s="137" t="s">
        <v>1197</v>
      </c>
      <c r="C454" s="69">
        <v>248055.4</v>
      </c>
      <c r="D454" s="69">
        <v>66148.320000000007</v>
      </c>
      <c r="E454" s="69">
        <f>C454-D454</f>
        <v>181907.08</v>
      </c>
      <c r="F454" s="90">
        <v>44554</v>
      </c>
      <c r="G454" s="200" t="s">
        <v>1196</v>
      </c>
      <c r="H454" s="62" t="s">
        <v>466</v>
      </c>
      <c r="I454" s="130"/>
      <c r="J454" s="95"/>
      <c r="K454" s="95"/>
    </row>
    <row r="455" spans="1:11" s="41" customFormat="1" ht="51">
      <c r="A455" s="55">
        <v>310</v>
      </c>
      <c r="B455" s="137" t="s">
        <v>2108</v>
      </c>
      <c r="C455" s="69">
        <v>387864.42</v>
      </c>
      <c r="D455" s="69">
        <v>12928.8</v>
      </c>
      <c r="E455" s="69">
        <f>C455-D455</f>
        <v>374935.62</v>
      </c>
      <c r="F455" s="90">
        <v>45835</v>
      </c>
      <c r="G455" s="200" t="s">
        <v>2107</v>
      </c>
      <c r="H455" s="62" t="s">
        <v>466</v>
      </c>
      <c r="I455" s="130"/>
      <c r="J455" s="95"/>
      <c r="K455" s="95"/>
    </row>
    <row r="456" spans="1:11" s="41" customFormat="1">
      <c r="A456" s="55"/>
      <c r="B456" s="138" t="s">
        <v>119</v>
      </c>
      <c r="C456" s="24">
        <f>SUM(C436:C455)</f>
        <v>1467986.3499999999</v>
      </c>
      <c r="D456" s="24">
        <f>SUM(D436:D455)</f>
        <v>763264.9700000002</v>
      </c>
      <c r="E456" s="24">
        <f>SUBTOTAL(9,E436:E455)</f>
        <v>704721.38</v>
      </c>
      <c r="F456" s="209"/>
      <c r="G456" s="130"/>
      <c r="H456" s="130"/>
      <c r="I456" s="130"/>
      <c r="J456" s="95"/>
      <c r="K456" s="95"/>
    </row>
    <row r="457" spans="1:11" s="41" customFormat="1" ht="15.75">
      <c r="A457" s="55"/>
      <c r="B457" s="319" t="s">
        <v>46</v>
      </c>
      <c r="C457" s="319"/>
      <c r="D457" s="319"/>
      <c r="E457" s="319"/>
      <c r="F457" s="319"/>
      <c r="G457" s="319"/>
      <c r="H457" s="319"/>
      <c r="I457" s="320"/>
      <c r="J457" s="95"/>
      <c r="K457" s="95"/>
    </row>
    <row r="458" spans="1:11" s="41" customFormat="1" ht="51">
      <c r="A458" s="55">
        <v>311</v>
      </c>
      <c r="B458" s="137" t="s">
        <v>240</v>
      </c>
      <c r="C458" s="69">
        <v>13500</v>
      </c>
      <c r="D458" s="69">
        <f t="shared" ref="D458:D541" si="51">C458-E458</f>
        <v>13500</v>
      </c>
      <c r="E458" s="69">
        <v>0</v>
      </c>
      <c r="F458" s="90">
        <v>41514</v>
      </c>
      <c r="G458" s="69" t="s">
        <v>655</v>
      </c>
      <c r="H458" s="62" t="s">
        <v>466</v>
      </c>
      <c r="I458" s="130"/>
      <c r="J458" s="95"/>
      <c r="K458" s="95"/>
    </row>
    <row r="459" spans="1:11" s="41" customFormat="1" ht="51">
      <c r="A459" s="55">
        <v>312</v>
      </c>
      <c r="B459" s="137" t="s">
        <v>241</v>
      </c>
      <c r="C459" s="69">
        <v>4000</v>
      </c>
      <c r="D459" s="69">
        <f t="shared" si="51"/>
        <v>4000</v>
      </c>
      <c r="E459" s="69">
        <v>0</v>
      </c>
      <c r="F459" s="90">
        <v>41514</v>
      </c>
      <c r="G459" s="69" t="s">
        <v>655</v>
      </c>
      <c r="H459" s="62" t="s">
        <v>466</v>
      </c>
      <c r="I459" s="130"/>
      <c r="J459" s="95"/>
      <c r="K459" s="95"/>
    </row>
    <row r="460" spans="1:11" s="41" customFormat="1" ht="51">
      <c r="A460" s="55">
        <v>313</v>
      </c>
      <c r="B460" s="137" t="s">
        <v>256</v>
      </c>
      <c r="C460" s="69">
        <v>32500</v>
      </c>
      <c r="D460" s="69">
        <f t="shared" si="51"/>
        <v>32500</v>
      </c>
      <c r="E460" s="69">
        <v>0</v>
      </c>
      <c r="F460" s="90">
        <v>41624</v>
      </c>
      <c r="G460" s="69" t="s">
        <v>492</v>
      </c>
      <c r="H460" s="62" t="s">
        <v>466</v>
      </c>
      <c r="I460" s="130"/>
      <c r="J460" s="95"/>
      <c r="K460" s="95"/>
    </row>
    <row r="461" spans="1:11" s="41" customFormat="1" ht="51">
      <c r="A461" s="55">
        <v>314</v>
      </c>
      <c r="B461" s="137" t="s">
        <v>255</v>
      </c>
      <c r="C461" s="69">
        <v>7990</v>
      </c>
      <c r="D461" s="69">
        <f t="shared" si="51"/>
        <v>7990</v>
      </c>
      <c r="E461" s="69">
        <v>0</v>
      </c>
      <c r="F461" s="90">
        <v>41624</v>
      </c>
      <c r="G461" s="69" t="s">
        <v>492</v>
      </c>
      <c r="H461" s="62" t="s">
        <v>466</v>
      </c>
      <c r="I461" s="130"/>
      <c r="J461" s="95"/>
      <c r="K461" s="95"/>
    </row>
    <row r="462" spans="1:11" s="41" customFormat="1" ht="51">
      <c r="A462" s="55">
        <v>315</v>
      </c>
      <c r="B462" s="137" t="s">
        <v>255</v>
      </c>
      <c r="C462" s="69">
        <v>7990</v>
      </c>
      <c r="D462" s="69">
        <f t="shared" si="51"/>
        <v>7990</v>
      </c>
      <c r="E462" s="69">
        <v>0</v>
      </c>
      <c r="F462" s="90">
        <v>41624</v>
      </c>
      <c r="G462" s="69" t="s">
        <v>492</v>
      </c>
      <c r="H462" s="62" t="s">
        <v>466</v>
      </c>
      <c r="I462" s="130"/>
      <c r="J462" s="95"/>
      <c r="K462" s="95"/>
    </row>
    <row r="463" spans="1:11" s="41" customFormat="1" ht="51">
      <c r="A463" s="55">
        <v>316</v>
      </c>
      <c r="B463" s="137" t="s">
        <v>258</v>
      </c>
      <c r="C463" s="69">
        <v>18150</v>
      </c>
      <c r="D463" s="69">
        <f t="shared" si="51"/>
        <v>18150</v>
      </c>
      <c r="E463" s="69">
        <v>0</v>
      </c>
      <c r="F463" s="90">
        <v>41631</v>
      </c>
      <c r="G463" s="69" t="s">
        <v>493</v>
      </c>
      <c r="H463" s="62" t="s">
        <v>466</v>
      </c>
      <c r="I463" s="130"/>
      <c r="J463" s="95"/>
      <c r="K463" s="95"/>
    </row>
    <row r="464" spans="1:11" s="41" customFormat="1" ht="51">
      <c r="A464" s="55">
        <v>317</v>
      </c>
      <c r="B464" s="137" t="s">
        <v>74</v>
      </c>
      <c r="C464" s="69">
        <v>13308.9</v>
      </c>
      <c r="D464" s="69">
        <f t="shared" ref="D464" si="52">C464-E464</f>
        <v>13308.9</v>
      </c>
      <c r="E464" s="69">
        <v>0</v>
      </c>
      <c r="F464" s="204">
        <v>40515</v>
      </c>
      <c r="G464" s="200" t="s">
        <v>490</v>
      </c>
      <c r="H464" s="62" t="s">
        <v>466</v>
      </c>
      <c r="I464" s="130"/>
      <c r="J464" s="95"/>
      <c r="K464" s="95"/>
    </row>
    <row r="465" spans="1:11" s="41" customFormat="1" ht="51">
      <c r="A465" s="55">
        <v>318</v>
      </c>
      <c r="B465" s="137" t="s">
        <v>74</v>
      </c>
      <c r="C465" s="69">
        <v>13308.9</v>
      </c>
      <c r="D465" s="69">
        <f>C465-E465</f>
        <v>13308.9</v>
      </c>
      <c r="E465" s="69">
        <v>0</v>
      </c>
      <c r="F465" s="204">
        <v>40515</v>
      </c>
      <c r="G465" s="200" t="s">
        <v>490</v>
      </c>
      <c r="H465" s="62" t="s">
        <v>466</v>
      </c>
      <c r="I465" s="130"/>
      <c r="J465" s="95"/>
      <c r="K465" s="95"/>
    </row>
    <row r="466" spans="1:11" s="41" customFormat="1" ht="89.25">
      <c r="A466" s="55">
        <v>319</v>
      </c>
      <c r="B466" s="210" t="s">
        <v>494</v>
      </c>
      <c r="C466" s="69">
        <v>3140</v>
      </c>
      <c r="D466" s="69">
        <f t="shared" ref="D466:D473" si="53">C466-E466</f>
        <v>3140</v>
      </c>
      <c r="E466" s="69">
        <v>0</v>
      </c>
      <c r="F466" s="90">
        <v>41723</v>
      </c>
      <c r="G466" s="62" t="s">
        <v>1035</v>
      </c>
      <c r="H466" s="62" t="s">
        <v>466</v>
      </c>
      <c r="I466" s="130"/>
      <c r="J466" s="95"/>
      <c r="K466" s="95"/>
    </row>
    <row r="467" spans="1:11" s="41" customFormat="1" ht="89.25">
      <c r="A467" s="55">
        <v>320</v>
      </c>
      <c r="B467" s="210" t="s">
        <v>495</v>
      </c>
      <c r="C467" s="69">
        <v>3670</v>
      </c>
      <c r="D467" s="69">
        <f t="shared" si="53"/>
        <v>3670</v>
      </c>
      <c r="E467" s="69">
        <v>0</v>
      </c>
      <c r="F467" s="90">
        <v>41723</v>
      </c>
      <c r="G467" s="62" t="s">
        <v>1035</v>
      </c>
      <c r="H467" s="62" t="s">
        <v>466</v>
      </c>
      <c r="I467" s="130"/>
      <c r="J467" s="95"/>
      <c r="K467" s="95"/>
    </row>
    <row r="468" spans="1:11" s="41" customFormat="1" ht="51">
      <c r="A468" s="55">
        <v>321</v>
      </c>
      <c r="B468" s="137" t="s">
        <v>820</v>
      </c>
      <c r="C468" s="69">
        <v>18999.2</v>
      </c>
      <c r="D468" s="69">
        <f t="shared" si="53"/>
        <v>18999.2</v>
      </c>
      <c r="E468" s="69">
        <v>0</v>
      </c>
      <c r="F468" s="90">
        <v>41261</v>
      </c>
      <c r="G468" s="69" t="s">
        <v>659</v>
      </c>
      <c r="H468" s="62" t="s">
        <v>466</v>
      </c>
      <c r="I468" s="130"/>
      <c r="J468" s="95"/>
      <c r="K468" s="95"/>
    </row>
    <row r="469" spans="1:11" s="41" customFormat="1" ht="51">
      <c r="A469" s="55">
        <v>322</v>
      </c>
      <c r="B469" s="137" t="s">
        <v>79</v>
      </c>
      <c r="C469" s="69">
        <v>6025</v>
      </c>
      <c r="D469" s="69">
        <f t="shared" si="53"/>
        <v>6025</v>
      </c>
      <c r="E469" s="69">
        <v>0</v>
      </c>
      <c r="F469" s="90">
        <v>41010</v>
      </c>
      <c r="G469" s="69" t="s">
        <v>491</v>
      </c>
      <c r="H469" s="62" t="s">
        <v>466</v>
      </c>
      <c r="I469" s="130"/>
      <c r="J469" s="95"/>
      <c r="K469" s="95"/>
    </row>
    <row r="470" spans="1:11" s="41" customFormat="1" ht="51">
      <c r="A470" s="55">
        <v>323</v>
      </c>
      <c r="B470" s="137" t="s">
        <v>82</v>
      </c>
      <c r="C470" s="69">
        <v>6799.2</v>
      </c>
      <c r="D470" s="69">
        <f t="shared" si="53"/>
        <v>6799.2</v>
      </c>
      <c r="E470" s="69">
        <v>0</v>
      </c>
      <c r="F470" s="90">
        <v>41261</v>
      </c>
      <c r="G470" s="69" t="s">
        <v>659</v>
      </c>
      <c r="H470" s="62" t="s">
        <v>466</v>
      </c>
      <c r="I470" s="130"/>
      <c r="J470" s="95"/>
      <c r="K470" s="95"/>
    </row>
    <row r="471" spans="1:11" s="41" customFormat="1" ht="51">
      <c r="A471" s="55">
        <v>324</v>
      </c>
      <c r="B471" s="137" t="s">
        <v>81</v>
      </c>
      <c r="C471" s="69">
        <v>13999.2</v>
      </c>
      <c r="D471" s="69">
        <f t="shared" si="53"/>
        <v>13999.2</v>
      </c>
      <c r="E471" s="69">
        <v>0</v>
      </c>
      <c r="F471" s="90">
        <v>41261</v>
      </c>
      <c r="G471" s="69" t="s">
        <v>659</v>
      </c>
      <c r="H471" s="62" t="s">
        <v>466</v>
      </c>
      <c r="I471" s="130"/>
      <c r="J471" s="95"/>
      <c r="K471" s="95"/>
    </row>
    <row r="472" spans="1:11" s="41" customFormat="1" ht="51">
      <c r="A472" s="55">
        <v>325</v>
      </c>
      <c r="B472" s="137" t="s">
        <v>660</v>
      </c>
      <c r="C472" s="69">
        <v>22700</v>
      </c>
      <c r="D472" s="69">
        <f t="shared" si="53"/>
        <v>22700</v>
      </c>
      <c r="E472" s="69">
        <v>0</v>
      </c>
      <c r="F472" s="90">
        <v>42709</v>
      </c>
      <c r="G472" s="69" t="s">
        <v>661</v>
      </c>
      <c r="H472" s="62" t="s">
        <v>466</v>
      </c>
      <c r="I472" s="130"/>
      <c r="J472" s="95"/>
      <c r="K472" s="95"/>
    </row>
    <row r="473" spans="1:11" s="41" customFormat="1" ht="51">
      <c r="A473" s="55">
        <v>326</v>
      </c>
      <c r="B473" s="137" t="s">
        <v>80</v>
      </c>
      <c r="C473" s="69">
        <v>11000</v>
      </c>
      <c r="D473" s="69">
        <f t="shared" si="53"/>
        <v>11000</v>
      </c>
      <c r="E473" s="69">
        <v>0</v>
      </c>
      <c r="F473" s="90">
        <v>41254</v>
      </c>
      <c r="G473" s="69" t="s">
        <v>662</v>
      </c>
      <c r="H473" s="62" t="s">
        <v>466</v>
      </c>
      <c r="I473" s="130"/>
      <c r="J473" s="95"/>
      <c r="K473" s="95"/>
    </row>
    <row r="474" spans="1:11" s="41" customFormat="1" ht="51">
      <c r="A474" s="55">
        <v>327</v>
      </c>
      <c r="B474" s="137" t="s">
        <v>84</v>
      </c>
      <c r="C474" s="69">
        <v>4500</v>
      </c>
      <c r="D474" s="69">
        <f>C474-E474</f>
        <v>4500</v>
      </c>
      <c r="E474" s="69">
        <v>0</v>
      </c>
      <c r="F474" s="90">
        <v>41267</v>
      </c>
      <c r="G474" s="69" t="s">
        <v>663</v>
      </c>
      <c r="H474" s="62" t="s">
        <v>466</v>
      </c>
      <c r="I474" s="130"/>
      <c r="J474" s="95"/>
      <c r="K474" s="95"/>
    </row>
    <row r="475" spans="1:11" s="41" customFormat="1" ht="51">
      <c r="A475" s="55">
        <v>328</v>
      </c>
      <c r="B475" s="137" t="s">
        <v>83</v>
      </c>
      <c r="C475" s="69">
        <v>4699.2</v>
      </c>
      <c r="D475" s="69">
        <f>C475-E475</f>
        <v>4699.2</v>
      </c>
      <c r="E475" s="69">
        <v>0</v>
      </c>
      <c r="F475" s="90">
        <v>41261</v>
      </c>
      <c r="G475" s="69" t="s">
        <v>659</v>
      </c>
      <c r="H475" s="62" t="s">
        <v>466</v>
      </c>
      <c r="I475" s="130"/>
      <c r="J475" s="95"/>
      <c r="K475" s="95"/>
    </row>
    <row r="476" spans="1:11" s="41" customFormat="1" ht="51">
      <c r="A476" s="55">
        <v>329</v>
      </c>
      <c r="B476" s="137" t="s">
        <v>78</v>
      </c>
      <c r="C476" s="69">
        <v>6307.68</v>
      </c>
      <c r="D476" s="69">
        <f t="shared" ref="D476" si="54">C476-E476</f>
        <v>6307.68</v>
      </c>
      <c r="E476" s="69">
        <v>0</v>
      </c>
      <c r="F476" s="90">
        <v>41010</v>
      </c>
      <c r="G476" s="69" t="s">
        <v>491</v>
      </c>
      <c r="H476" s="62" t="s">
        <v>466</v>
      </c>
      <c r="I476" s="130"/>
      <c r="J476" s="95"/>
      <c r="K476" s="95"/>
    </row>
    <row r="477" spans="1:11" s="41" customFormat="1" ht="51">
      <c r="A477" s="55">
        <v>330</v>
      </c>
      <c r="B477" s="137" t="s">
        <v>257</v>
      </c>
      <c r="C477" s="69">
        <v>21900</v>
      </c>
      <c r="D477" s="69">
        <f>C477-E477</f>
        <v>21900</v>
      </c>
      <c r="E477" s="69">
        <v>0</v>
      </c>
      <c r="F477" s="90">
        <v>41631</v>
      </c>
      <c r="G477" s="69" t="s">
        <v>493</v>
      </c>
      <c r="H477" s="62" t="s">
        <v>466</v>
      </c>
      <c r="I477" s="130"/>
      <c r="J477" s="95"/>
      <c r="K477" s="95"/>
    </row>
    <row r="478" spans="1:11" s="41" customFormat="1" ht="51">
      <c r="A478" s="55">
        <v>331</v>
      </c>
      <c r="B478" s="137" t="s">
        <v>664</v>
      </c>
      <c r="C478" s="69">
        <v>17300</v>
      </c>
      <c r="D478" s="69">
        <v>17300</v>
      </c>
      <c r="E478" s="69">
        <v>0</v>
      </c>
      <c r="F478" s="90">
        <v>42709</v>
      </c>
      <c r="G478" s="69" t="s">
        <v>661</v>
      </c>
      <c r="H478" s="62" t="s">
        <v>466</v>
      </c>
      <c r="I478" s="130"/>
      <c r="J478" s="95"/>
      <c r="K478" s="95"/>
    </row>
    <row r="479" spans="1:11" s="41" customFormat="1" ht="51">
      <c r="A479" s="55">
        <v>332</v>
      </c>
      <c r="B479" s="137" t="s">
        <v>733</v>
      </c>
      <c r="C479" s="69">
        <v>21000</v>
      </c>
      <c r="D479" s="69">
        <v>21000</v>
      </c>
      <c r="E479" s="69">
        <f>C479-D479</f>
        <v>0</v>
      </c>
      <c r="F479" s="90">
        <v>42982</v>
      </c>
      <c r="G479" s="69" t="s">
        <v>734</v>
      </c>
      <c r="H479" s="62" t="s">
        <v>466</v>
      </c>
      <c r="I479" s="130"/>
      <c r="J479" s="95"/>
      <c r="K479" s="95"/>
    </row>
    <row r="480" spans="1:11" s="41" customFormat="1" ht="51">
      <c r="A480" s="55">
        <v>333</v>
      </c>
      <c r="B480" s="137" t="s">
        <v>739</v>
      </c>
      <c r="C480" s="69">
        <v>86300</v>
      </c>
      <c r="D480" s="69">
        <v>86300</v>
      </c>
      <c r="E480" s="69">
        <f>C480-D480</f>
        <v>0</v>
      </c>
      <c r="F480" s="90">
        <v>42979</v>
      </c>
      <c r="G480" s="69" t="s">
        <v>740</v>
      </c>
      <c r="H480" s="62" t="s">
        <v>466</v>
      </c>
      <c r="I480" s="130"/>
      <c r="J480" s="95"/>
      <c r="K480" s="95"/>
    </row>
    <row r="481" spans="1:11" s="41" customFormat="1" ht="89.25">
      <c r="A481" s="55">
        <v>334</v>
      </c>
      <c r="B481" s="137" t="s">
        <v>737</v>
      </c>
      <c r="C481" s="69">
        <v>33000</v>
      </c>
      <c r="D481" s="69">
        <v>33000</v>
      </c>
      <c r="E481" s="69">
        <v>0</v>
      </c>
      <c r="F481" s="90">
        <v>43096</v>
      </c>
      <c r="G481" s="69" t="s">
        <v>738</v>
      </c>
      <c r="H481" s="62" t="s">
        <v>466</v>
      </c>
      <c r="I481" s="130"/>
      <c r="J481" s="95"/>
      <c r="K481" s="95"/>
    </row>
    <row r="482" spans="1:11" s="41" customFormat="1" ht="51">
      <c r="A482" s="55">
        <v>335</v>
      </c>
      <c r="B482" s="137" t="s">
        <v>821</v>
      </c>
      <c r="C482" s="69">
        <v>458010.1</v>
      </c>
      <c r="D482" s="69">
        <v>166501.68</v>
      </c>
      <c r="E482" s="69">
        <f>C482-D482</f>
        <v>291508.42</v>
      </c>
      <c r="F482" s="90">
        <v>43193</v>
      </c>
      <c r="G482" s="200" t="s">
        <v>822</v>
      </c>
      <c r="H482" s="62" t="s">
        <v>466</v>
      </c>
      <c r="I482" s="130"/>
      <c r="J482" s="95"/>
      <c r="K482" s="95"/>
    </row>
    <row r="483" spans="1:11" s="41" customFormat="1" ht="51">
      <c r="A483" s="55">
        <v>336</v>
      </c>
      <c r="B483" s="137" t="s">
        <v>815</v>
      </c>
      <c r="C483" s="69">
        <v>24945</v>
      </c>
      <c r="D483" s="69">
        <f t="shared" ref="D483:D484" si="55">C483-E483</f>
        <v>24945</v>
      </c>
      <c r="E483" s="69">
        <v>0</v>
      </c>
      <c r="F483" s="90">
        <v>43193</v>
      </c>
      <c r="G483" s="200" t="s">
        <v>816</v>
      </c>
      <c r="H483" s="62" t="s">
        <v>466</v>
      </c>
      <c r="I483" s="130"/>
      <c r="J483" s="95"/>
      <c r="K483" s="95"/>
    </row>
    <row r="484" spans="1:11" s="41" customFormat="1" ht="51">
      <c r="A484" s="55">
        <v>337</v>
      </c>
      <c r="B484" s="56" t="s">
        <v>819</v>
      </c>
      <c r="C484" s="69">
        <v>28990</v>
      </c>
      <c r="D484" s="69">
        <f t="shared" si="55"/>
        <v>28990</v>
      </c>
      <c r="E484" s="69">
        <v>0</v>
      </c>
      <c r="F484" s="90">
        <v>43460</v>
      </c>
      <c r="G484" s="200" t="s">
        <v>818</v>
      </c>
      <c r="H484" s="62" t="s">
        <v>466</v>
      </c>
      <c r="I484" s="130"/>
      <c r="J484" s="95"/>
      <c r="K484" s="95"/>
    </row>
    <row r="485" spans="1:11" s="41" customFormat="1" ht="63.75">
      <c r="A485" s="55">
        <v>338</v>
      </c>
      <c r="B485" s="137" t="s">
        <v>823</v>
      </c>
      <c r="C485" s="69">
        <v>34000</v>
      </c>
      <c r="D485" s="69">
        <v>34000</v>
      </c>
      <c r="E485" s="69">
        <v>0</v>
      </c>
      <c r="F485" s="90">
        <v>43460</v>
      </c>
      <c r="G485" s="200" t="s">
        <v>818</v>
      </c>
      <c r="H485" s="62" t="s">
        <v>466</v>
      </c>
      <c r="I485" s="130"/>
      <c r="J485" s="95"/>
      <c r="K485" s="95"/>
    </row>
    <row r="486" spans="1:11" s="41" customFormat="1" ht="63.75">
      <c r="A486" s="55">
        <v>339</v>
      </c>
      <c r="B486" s="137" t="s">
        <v>823</v>
      </c>
      <c r="C486" s="69">
        <v>34000</v>
      </c>
      <c r="D486" s="69">
        <v>34000</v>
      </c>
      <c r="E486" s="69">
        <v>0</v>
      </c>
      <c r="F486" s="90">
        <v>43460</v>
      </c>
      <c r="G486" s="200" t="s">
        <v>818</v>
      </c>
      <c r="H486" s="62" t="s">
        <v>466</v>
      </c>
      <c r="I486" s="130"/>
      <c r="J486" s="95"/>
      <c r="K486" s="95"/>
    </row>
    <row r="487" spans="1:11" s="41" customFormat="1" ht="51">
      <c r="A487" s="55">
        <v>340</v>
      </c>
      <c r="B487" s="137" t="s">
        <v>817</v>
      </c>
      <c r="C487" s="69">
        <v>14900</v>
      </c>
      <c r="D487" s="69">
        <v>14900</v>
      </c>
      <c r="E487" s="69">
        <v>0</v>
      </c>
      <c r="F487" s="90">
        <v>43460</v>
      </c>
      <c r="G487" s="200" t="s">
        <v>818</v>
      </c>
      <c r="H487" s="62" t="s">
        <v>466</v>
      </c>
      <c r="I487" s="130"/>
      <c r="J487" s="95"/>
      <c r="K487" s="95"/>
    </row>
    <row r="488" spans="1:11" s="41" customFormat="1" ht="51">
      <c r="A488" s="55">
        <v>341</v>
      </c>
      <c r="B488" s="137" t="s">
        <v>824</v>
      </c>
      <c r="C488" s="69">
        <v>15700</v>
      </c>
      <c r="D488" s="69">
        <v>15700</v>
      </c>
      <c r="E488" s="69">
        <v>0</v>
      </c>
      <c r="F488" s="90">
        <v>43460</v>
      </c>
      <c r="G488" s="200" t="s">
        <v>818</v>
      </c>
      <c r="H488" s="62" t="s">
        <v>466</v>
      </c>
      <c r="I488" s="130"/>
      <c r="J488" s="95"/>
      <c r="K488" s="95"/>
    </row>
    <row r="489" spans="1:11" s="41" customFormat="1" ht="51">
      <c r="A489" s="55">
        <v>342</v>
      </c>
      <c r="B489" s="56" t="s">
        <v>933</v>
      </c>
      <c r="C489" s="69">
        <v>15300</v>
      </c>
      <c r="D489" s="69">
        <f t="shared" ref="D489" si="56">C489-E489</f>
        <v>15300</v>
      </c>
      <c r="E489" s="69">
        <v>0</v>
      </c>
      <c r="F489" s="90">
        <v>43823</v>
      </c>
      <c r="G489" s="200" t="s">
        <v>934</v>
      </c>
      <c r="H489" s="62" t="s">
        <v>466</v>
      </c>
      <c r="I489" s="130"/>
      <c r="J489" s="95"/>
      <c r="K489" s="95"/>
    </row>
    <row r="490" spans="1:11" s="41" customFormat="1" ht="51">
      <c r="A490" s="55">
        <v>343</v>
      </c>
      <c r="B490" s="137" t="s">
        <v>1036</v>
      </c>
      <c r="C490" s="69">
        <v>78844.179999999993</v>
      </c>
      <c r="D490" s="69">
        <v>78844.179999999993</v>
      </c>
      <c r="E490" s="69">
        <v>0</v>
      </c>
      <c r="F490" s="90">
        <v>44131</v>
      </c>
      <c r="G490" s="200" t="s">
        <v>1024</v>
      </c>
      <c r="H490" s="62" t="s">
        <v>466</v>
      </c>
      <c r="I490" s="130"/>
      <c r="J490" s="95"/>
      <c r="K490" s="95"/>
    </row>
    <row r="491" spans="1:11" s="41" customFormat="1" ht="51">
      <c r="A491" s="55">
        <v>344</v>
      </c>
      <c r="B491" s="137" t="s">
        <v>1031</v>
      </c>
      <c r="C491" s="69">
        <v>26000</v>
      </c>
      <c r="D491" s="69">
        <v>26000</v>
      </c>
      <c r="E491" s="69">
        <v>0</v>
      </c>
      <c r="F491" s="90">
        <v>44190</v>
      </c>
      <c r="G491" s="200" t="s">
        <v>1026</v>
      </c>
      <c r="H491" s="62" t="s">
        <v>466</v>
      </c>
      <c r="I491" s="130"/>
      <c r="J491" s="95"/>
      <c r="K491" s="95"/>
    </row>
    <row r="492" spans="1:11" s="41" customFormat="1" ht="51">
      <c r="A492" s="55">
        <v>345</v>
      </c>
      <c r="B492" s="137" t="s">
        <v>1029</v>
      </c>
      <c r="C492" s="69">
        <v>12990</v>
      </c>
      <c r="D492" s="69">
        <v>12990</v>
      </c>
      <c r="E492" s="69">
        <v>0</v>
      </c>
      <c r="F492" s="90">
        <v>44190</v>
      </c>
      <c r="G492" s="200" t="s">
        <v>1026</v>
      </c>
      <c r="H492" s="62" t="s">
        <v>466</v>
      </c>
      <c r="I492" s="130"/>
      <c r="J492" s="95"/>
      <c r="K492" s="95"/>
    </row>
    <row r="493" spans="1:11" s="41" customFormat="1" ht="51">
      <c r="A493" s="55">
        <v>346</v>
      </c>
      <c r="B493" s="137" t="s">
        <v>1193</v>
      </c>
      <c r="C493" s="69">
        <v>19990</v>
      </c>
      <c r="D493" s="69">
        <v>19990</v>
      </c>
      <c r="E493" s="69">
        <v>0</v>
      </c>
      <c r="F493" s="90">
        <v>44544</v>
      </c>
      <c r="G493" s="200" t="s">
        <v>1194</v>
      </c>
      <c r="H493" s="62" t="s">
        <v>466</v>
      </c>
      <c r="I493" s="130"/>
      <c r="J493" s="95"/>
      <c r="K493" s="95"/>
    </row>
    <row r="494" spans="1:11" s="41" customFormat="1" ht="51">
      <c r="A494" s="55">
        <v>347</v>
      </c>
      <c r="B494" s="137" t="s">
        <v>1195</v>
      </c>
      <c r="C494" s="69">
        <v>298686.2</v>
      </c>
      <c r="D494" s="69">
        <v>79649.759999999995</v>
      </c>
      <c r="E494" s="69">
        <f>C494-D494</f>
        <v>219036.44</v>
      </c>
      <c r="F494" s="90">
        <v>44554</v>
      </c>
      <c r="G494" s="200" t="s">
        <v>1196</v>
      </c>
      <c r="H494" s="62" t="s">
        <v>466</v>
      </c>
      <c r="I494" s="130"/>
      <c r="J494" s="95"/>
      <c r="K494" s="95"/>
    </row>
    <row r="495" spans="1:11" s="41" customFormat="1" ht="51">
      <c r="A495" s="55">
        <v>348</v>
      </c>
      <c r="B495" s="137" t="s">
        <v>1259</v>
      </c>
      <c r="C495" s="69">
        <v>48150</v>
      </c>
      <c r="D495" s="69">
        <v>48150</v>
      </c>
      <c r="E495" s="69">
        <f>C495-D495</f>
        <v>0</v>
      </c>
      <c r="F495" s="90">
        <v>44922</v>
      </c>
      <c r="G495" s="200" t="s">
        <v>1260</v>
      </c>
      <c r="H495" s="62" t="s">
        <v>466</v>
      </c>
      <c r="I495" s="130"/>
      <c r="J495" s="95"/>
      <c r="K495" s="95"/>
    </row>
    <row r="496" spans="1:11" s="41" customFormat="1" ht="51">
      <c r="A496" s="55">
        <v>349</v>
      </c>
      <c r="B496" s="137" t="s">
        <v>1197</v>
      </c>
      <c r="C496" s="69">
        <v>259985</v>
      </c>
      <c r="D496" s="69">
        <v>69329.279999999999</v>
      </c>
      <c r="E496" s="69">
        <f>C496-D496</f>
        <v>190655.72</v>
      </c>
      <c r="F496" s="90">
        <v>44554</v>
      </c>
      <c r="G496" s="200" t="s">
        <v>1196</v>
      </c>
      <c r="H496" s="62" t="s">
        <v>466</v>
      </c>
      <c r="I496" s="130"/>
      <c r="J496" s="95"/>
      <c r="K496" s="95"/>
    </row>
    <row r="497" spans="1:11" s="41" customFormat="1" ht="51">
      <c r="A497" s="55">
        <v>350</v>
      </c>
      <c r="B497" s="137" t="s">
        <v>1294</v>
      </c>
      <c r="C497" s="69">
        <v>31789.4</v>
      </c>
      <c r="D497" s="69">
        <v>0</v>
      </c>
      <c r="E497" s="69">
        <f>C497-D497</f>
        <v>31789.4</v>
      </c>
      <c r="F497" s="90">
        <v>45289</v>
      </c>
      <c r="G497" s="200" t="s">
        <v>1295</v>
      </c>
      <c r="H497" s="62" t="s">
        <v>466</v>
      </c>
      <c r="I497" s="130"/>
      <c r="J497" s="95"/>
      <c r="K497" s="95"/>
    </row>
    <row r="498" spans="1:11" s="41" customFormat="1" ht="51">
      <c r="A498" s="55">
        <v>351</v>
      </c>
      <c r="B498" s="137" t="s">
        <v>2067</v>
      </c>
      <c r="C498" s="69">
        <v>99500</v>
      </c>
      <c r="D498" s="69">
        <f t="shared" ref="D498:D503" si="57">C498-E498</f>
        <v>99500</v>
      </c>
      <c r="E498" s="69">
        <v>0</v>
      </c>
      <c r="F498" s="204">
        <v>45986</v>
      </c>
      <c r="G498" s="200" t="s">
        <v>2068</v>
      </c>
      <c r="H498" s="62" t="s">
        <v>466</v>
      </c>
      <c r="I498" s="130"/>
      <c r="J498" s="95"/>
      <c r="K498" s="95"/>
    </row>
    <row r="499" spans="1:11" s="41" customFormat="1" ht="51">
      <c r="A499" s="55">
        <v>352</v>
      </c>
      <c r="B499" s="137" t="s">
        <v>2069</v>
      </c>
      <c r="C499" s="69">
        <v>99500</v>
      </c>
      <c r="D499" s="69">
        <f t="shared" si="57"/>
        <v>99500</v>
      </c>
      <c r="E499" s="69">
        <v>0</v>
      </c>
      <c r="F499" s="204">
        <v>45986</v>
      </c>
      <c r="G499" s="200" t="s">
        <v>2068</v>
      </c>
      <c r="H499" s="62" t="s">
        <v>466</v>
      </c>
      <c r="I499" s="130"/>
      <c r="J499" s="95"/>
      <c r="K499" s="95"/>
    </row>
    <row r="500" spans="1:11" s="41" customFormat="1" ht="51">
      <c r="A500" s="55">
        <v>353</v>
      </c>
      <c r="B500" s="137" t="s">
        <v>2070</v>
      </c>
      <c r="C500" s="69">
        <v>99500</v>
      </c>
      <c r="D500" s="69">
        <f t="shared" si="57"/>
        <v>99500</v>
      </c>
      <c r="E500" s="69">
        <v>0</v>
      </c>
      <c r="F500" s="204">
        <v>45986</v>
      </c>
      <c r="G500" s="200" t="s">
        <v>2068</v>
      </c>
      <c r="H500" s="62" t="s">
        <v>466</v>
      </c>
      <c r="I500" s="130"/>
      <c r="J500" s="95"/>
      <c r="K500" s="95"/>
    </row>
    <row r="501" spans="1:11" s="41" customFormat="1" ht="51">
      <c r="A501" s="55">
        <v>354</v>
      </c>
      <c r="B501" s="137" t="s">
        <v>2071</v>
      </c>
      <c r="C501" s="69">
        <v>99500</v>
      </c>
      <c r="D501" s="69">
        <f t="shared" si="57"/>
        <v>99500</v>
      </c>
      <c r="E501" s="69">
        <v>0</v>
      </c>
      <c r="F501" s="204">
        <v>45986</v>
      </c>
      <c r="G501" s="200" t="s">
        <v>2068</v>
      </c>
      <c r="H501" s="62" t="s">
        <v>466</v>
      </c>
      <c r="I501" s="130"/>
      <c r="J501" s="95"/>
      <c r="K501" s="95"/>
    </row>
    <row r="502" spans="1:11" s="41" customFormat="1" ht="51">
      <c r="A502" s="55">
        <v>355</v>
      </c>
      <c r="B502" s="137" t="s">
        <v>2072</v>
      </c>
      <c r="C502" s="69">
        <v>99500</v>
      </c>
      <c r="D502" s="69">
        <f t="shared" si="57"/>
        <v>99500</v>
      </c>
      <c r="E502" s="69">
        <v>0</v>
      </c>
      <c r="F502" s="204">
        <v>45986</v>
      </c>
      <c r="G502" s="200" t="s">
        <v>2068</v>
      </c>
      <c r="H502" s="62" t="s">
        <v>466</v>
      </c>
      <c r="I502" s="130"/>
      <c r="J502" s="95"/>
      <c r="K502" s="95"/>
    </row>
    <row r="503" spans="1:11" s="41" customFormat="1" ht="51">
      <c r="A503" s="55">
        <v>356</v>
      </c>
      <c r="B503" s="137" t="s">
        <v>2074</v>
      </c>
      <c r="C503" s="69">
        <v>99500</v>
      </c>
      <c r="D503" s="69">
        <f t="shared" si="57"/>
        <v>99500</v>
      </c>
      <c r="E503" s="69">
        <v>0</v>
      </c>
      <c r="F503" s="204">
        <v>45986</v>
      </c>
      <c r="G503" s="200" t="s">
        <v>2068</v>
      </c>
      <c r="H503" s="62" t="s">
        <v>466</v>
      </c>
      <c r="I503" s="130"/>
      <c r="J503" s="95"/>
      <c r="K503" s="95"/>
    </row>
    <row r="504" spans="1:11" s="41" customFormat="1" ht="51">
      <c r="A504" s="55">
        <v>357</v>
      </c>
      <c r="B504" s="137" t="s">
        <v>2073</v>
      </c>
      <c r="C504" s="69">
        <v>2443360</v>
      </c>
      <c r="D504" s="69">
        <v>0</v>
      </c>
      <c r="E504" s="69">
        <f>C504-D504</f>
        <v>2443360</v>
      </c>
      <c r="F504" s="90">
        <v>46017</v>
      </c>
      <c r="G504" s="69" t="s">
        <v>2075</v>
      </c>
      <c r="H504" s="62" t="s">
        <v>466</v>
      </c>
      <c r="I504" s="130"/>
      <c r="J504" s="95"/>
      <c r="K504" s="95"/>
    </row>
    <row r="505" spans="1:11" s="41" customFormat="1" ht="51">
      <c r="A505" s="55">
        <v>358</v>
      </c>
      <c r="B505" s="137" t="s">
        <v>2076</v>
      </c>
      <c r="C505" s="69">
        <v>1500000</v>
      </c>
      <c r="D505" s="69">
        <v>0</v>
      </c>
      <c r="E505" s="69">
        <f>C505-D505</f>
        <v>1500000</v>
      </c>
      <c r="F505" s="90">
        <v>46017</v>
      </c>
      <c r="G505" s="69" t="s">
        <v>2075</v>
      </c>
      <c r="H505" s="62" t="s">
        <v>466</v>
      </c>
      <c r="I505" s="130"/>
      <c r="J505" s="95"/>
      <c r="K505" s="95"/>
    </row>
    <row r="506" spans="1:11" s="41" customFormat="1" ht="51">
      <c r="A506" s="55">
        <v>359</v>
      </c>
      <c r="B506" s="137" t="s">
        <v>2077</v>
      </c>
      <c r="C506" s="69">
        <v>32200</v>
      </c>
      <c r="D506" s="69">
        <f t="shared" ref="D506" si="58">C506-E506</f>
        <v>32200</v>
      </c>
      <c r="E506" s="69">
        <v>0</v>
      </c>
      <c r="F506" s="90">
        <v>46017</v>
      </c>
      <c r="G506" s="69" t="s">
        <v>2075</v>
      </c>
      <c r="H506" s="62" t="s">
        <v>466</v>
      </c>
      <c r="I506" s="130"/>
      <c r="J506" s="95"/>
      <c r="K506" s="95"/>
    </row>
    <row r="507" spans="1:11" s="41" customFormat="1" ht="51">
      <c r="A507" s="55">
        <v>360</v>
      </c>
      <c r="B507" s="137" t="s">
        <v>2078</v>
      </c>
      <c r="C507" s="69">
        <v>149000</v>
      </c>
      <c r="D507" s="69">
        <v>0</v>
      </c>
      <c r="E507" s="69">
        <f>C507-D507</f>
        <v>149000</v>
      </c>
      <c r="F507" s="90">
        <v>46017</v>
      </c>
      <c r="G507" s="69" t="s">
        <v>2075</v>
      </c>
      <c r="H507" s="62" t="s">
        <v>466</v>
      </c>
      <c r="I507" s="130"/>
      <c r="J507" s="95"/>
      <c r="K507" s="95"/>
    </row>
    <row r="508" spans="1:11" s="41" customFormat="1" ht="51">
      <c r="A508" s="55">
        <v>361</v>
      </c>
      <c r="B508" s="137" t="s">
        <v>2079</v>
      </c>
      <c r="C508" s="69">
        <v>27800</v>
      </c>
      <c r="D508" s="69">
        <f>C508-E508</f>
        <v>27800</v>
      </c>
      <c r="E508" s="69">
        <v>0</v>
      </c>
      <c r="F508" s="90">
        <v>46017</v>
      </c>
      <c r="G508" s="69" t="s">
        <v>2075</v>
      </c>
      <c r="H508" s="62" t="s">
        <v>466</v>
      </c>
      <c r="I508" s="130"/>
      <c r="J508" s="95"/>
      <c r="K508" s="95"/>
    </row>
    <row r="509" spans="1:11" s="41" customFormat="1" ht="51">
      <c r="A509" s="55">
        <v>362</v>
      </c>
      <c r="B509" s="137" t="s">
        <v>2080</v>
      </c>
      <c r="C509" s="69">
        <v>128900</v>
      </c>
      <c r="D509" s="69">
        <v>0</v>
      </c>
      <c r="E509" s="69">
        <f>C509-D509</f>
        <v>128900</v>
      </c>
      <c r="F509" s="90">
        <v>46017</v>
      </c>
      <c r="G509" s="69" t="s">
        <v>2075</v>
      </c>
      <c r="H509" s="62" t="s">
        <v>466</v>
      </c>
      <c r="I509" s="130"/>
      <c r="J509" s="95"/>
      <c r="K509" s="95"/>
    </row>
    <row r="510" spans="1:11" s="41" customFormat="1" ht="51">
      <c r="A510" s="55">
        <v>363</v>
      </c>
      <c r="B510" s="137" t="s">
        <v>2079</v>
      </c>
      <c r="C510" s="69">
        <v>27800</v>
      </c>
      <c r="D510" s="69">
        <f>C510-E510</f>
        <v>27800</v>
      </c>
      <c r="E510" s="69">
        <v>0</v>
      </c>
      <c r="F510" s="90">
        <v>46017</v>
      </c>
      <c r="G510" s="69" t="s">
        <v>2075</v>
      </c>
      <c r="H510" s="62" t="s">
        <v>466</v>
      </c>
      <c r="I510" s="130"/>
      <c r="J510" s="95"/>
      <c r="K510" s="95"/>
    </row>
    <row r="511" spans="1:11" s="41" customFormat="1" ht="51">
      <c r="A511" s="55">
        <v>364</v>
      </c>
      <c r="B511" s="137" t="s">
        <v>2081</v>
      </c>
      <c r="C511" s="69">
        <v>64400</v>
      </c>
      <c r="D511" s="69">
        <f>C511-E511</f>
        <v>64400</v>
      </c>
      <c r="E511" s="69">
        <v>0</v>
      </c>
      <c r="F511" s="90">
        <v>46017</v>
      </c>
      <c r="G511" s="69" t="s">
        <v>2075</v>
      </c>
      <c r="H511" s="62" t="s">
        <v>466</v>
      </c>
      <c r="I511" s="130"/>
      <c r="J511" s="95"/>
      <c r="K511" s="95"/>
    </row>
    <row r="512" spans="1:11" s="41" customFormat="1" ht="51">
      <c r="A512" s="55">
        <v>365</v>
      </c>
      <c r="B512" s="137" t="s">
        <v>2082</v>
      </c>
      <c r="C512" s="69">
        <v>184900</v>
      </c>
      <c r="D512" s="69">
        <v>0</v>
      </c>
      <c r="E512" s="69">
        <f>C512-D512</f>
        <v>184900</v>
      </c>
      <c r="F512" s="90">
        <v>45996</v>
      </c>
      <c r="G512" s="69" t="s">
        <v>2083</v>
      </c>
      <c r="H512" s="62" t="s">
        <v>466</v>
      </c>
      <c r="I512" s="130"/>
      <c r="J512" s="95"/>
      <c r="K512" s="95"/>
    </row>
    <row r="513" spans="1:11" s="41" customFormat="1" ht="51">
      <c r="A513" s="55">
        <v>366</v>
      </c>
      <c r="B513" s="137" t="s">
        <v>2084</v>
      </c>
      <c r="C513" s="69">
        <v>31000</v>
      </c>
      <c r="D513" s="69">
        <v>31000</v>
      </c>
      <c r="E513" s="69">
        <f>C513-D513</f>
        <v>0</v>
      </c>
      <c r="F513" s="90">
        <v>46017</v>
      </c>
      <c r="G513" s="69" t="s">
        <v>2075</v>
      </c>
      <c r="H513" s="62" t="s">
        <v>466</v>
      </c>
      <c r="I513" s="130"/>
      <c r="J513" s="95"/>
      <c r="K513" s="95"/>
    </row>
    <row r="514" spans="1:11" s="41" customFormat="1" ht="51">
      <c r="A514" s="55">
        <v>367</v>
      </c>
      <c r="B514" s="137" t="s">
        <v>2078</v>
      </c>
      <c r="C514" s="69">
        <v>149000</v>
      </c>
      <c r="D514" s="69">
        <v>0</v>
      </c>
      <c r="E514" s="69">
        <f>C514-D514</f>
        <v>149000</v>
      </c>
      <c r="F514" s="90">
        <v>46017</v>
      </c>
      <c r="G514" s="69" t="s">
        <v>2075</v>
      </c>
      <c r="H514" s="62" t="s">
        <v>466</v>
      </c>
      <c r="I514" s="130"/>
      <c r="J514" s="95"/>
      <c r="K514" s="95"/>
    </row>
    <row r="515" spans="1:11" s="41" customFormat="1" ht="51">
      <c r="A515" s="55">
        <v>368</v>
      </c>
      <c r="B515" s="137" t="s">
        <v>2079</v>
      </c>
      <c r="C515" s="69">
        <v>27800</v>
      </c>
      <c r="D515" s="69">
        <f>C515-E515</f>
        <v>27800</v>
      </c>
      <c r="E515" s="69">
        <v>0</v>
      </c>
      <c r="F515" s="90">
        <v>46017</v>
      </c>
      <c r="G515" s="69" t="s">
        <v>2075</v>
      </c>
      <c r="H515" s="62" t="s">
        <v>466</v>
      </c>
      <c r="I515" s="130"/>
      <c r="J515" s="95"/>
      <c r="K515" s="95"/>
    </row>
    <row r="516" spans="1:11" s="41" customFormat="1" ht="51">
      <c r="A516" s="55">
        <v>369</v>
      </c>
      <c r="B516" s="137" t="s">
        <v>2085</v>
      </c>
      <c r="C516" s="69">
        <v>46920</v>
      </c>
      <c r="D516" s="69">
        <f>C516</f>
        <v>46920</v>
      </c>
      <c r="E516" s="69">
        <f>C516-D516</f>
        <v>0</v>
      </c>
      <c r="F516" s="90">
        <v>46017</v>
      </c>
      <c r="G516" s="69" t="s">
        <v>2075</v>
      </c>
      <c r="H516" s="62" t="s">
        <v>466</v>
      </c>
      <c r="I516" s="130"/>
      <c r="J516" s="95"/>
      <c r="K516" s="95"/>
    </row>
    <row r="517" spans="1:11" s="41" customFormat="1" ht="51">
      <c r="A517" s="55">
        <v>370</v>
      </c>
      <c r="B517" s="137" t="s">
        <v>2079</v>
      </c>
      <c r="C517" s="69">
        <v>27800</v>
      </c>
      <c r="D517" s="69">
        <f>C517-E517</f>
        <v>27800</v>
      </c>
      <c r="E517" s="69">
        <v>0</v>
      </c>
      <c r="F517" s="90">
        <v>46017</v>
      </c>
      <c r="G517" s="69" t="s">
        <v>2075</v>
      </c>
      <c r="H517" s="62" t="s">
        <v>466</v>
      </c>
      <c r="I517" s="130"/>
      <c r="J517" s="95"/>
      <c r="K517" s="95"/>
    </row>
    <row r="518" spans="1:11" s="41" customFormat="1" ht="51">
      <c r="A518" s="55">
        <v>371</v>
      </c>
      <c r="B518" s="56" t="s">
        <v>2086</v>
      </c>
      <c r="C518" s="69">
        <v>15400</v>
      </c>
      <c r="D518" s="69">
        <f t="shared" ref="D518:D527" si="59">C518-E518</f>
        <v>15400</v>
      </c>
      <c r="E518" s="69">
        <v>0</v>
      </c>
      <c r="F518" s="90">
        <v>45996</v>
      </c>
      <c r="G518" s="69" t="s">
        <v>2083</v>
      </c>
      <c r="H518" s="62" t="s">
        <v>466</v>
      </c>
      <c r="I518" s="130"/>
      <c r="J518" s="95"/>
      <c r="K518" s="95"/>
    </row>
    <row r="519" spans="1:11" s="41" customFormat="1" ht="51">
      <c r="A519" s="55">
        <v>372</v>
      </c>
      <c r="B519" s="56" t="s">
        <v>2086</v>
      </c>
      <c r="C519" s="69">
        <v>15400</v>
      </c>
      <c r="D519" s="69">
        <f t="shared" si="59"/>
        <v>15400</v>
      </c>
      <c r="E519" s="69">
        <v>0</v>
      </c>
      <c r="F519" s="90">
        <v>45996</v>
      </c>
      <c r="G519" s="69" t="s">
        <v>2083</v>
      </c>
      <c r="H519" s="62" t="s">
        <v>466</v>
      </c>
      <c r="I519" s="130"/>
      <c r="J519" s="95"/>
      <c r="K519" s="95"/>
    </row>
    <row r="520" spans="1:11" s="41" customFormat="1" ht="51">
      <c r="A520" s="55">
        <v>373</v>
      </c>
      <c r="B520" s="56" t="s">
        <v>2086</v>
      </c>
      <c r="C520" s="69">
        <v>15400</v>
      </c>
      <c r="D520" s="69">
        <f t="shared" si="59"/>
        <v>15400</v>
      </c>
      <c r="E520" s="69">
        <v>0</v>
      </c>
      <c r="F520" s="90">
        <v>45996</v>
      </c>
      <c r="G520" s="69" t="s">
        <v>2083</v>
      </c>
      <c r="H520" s="62" t="s">
        <v>466</v>
      </c>
      <c r="I520" s="130"/>
      <c r="J520" s="95"/>
      <c r="K520" s="95"/>
    </row>
    <row r="521" spans="1:11" s="41" customFormat="1" ht="51">
      <c r="A521" s="55">
        <v>374</v>
      </c>
      <c r="B521" s="56" t="s">
        <v>2086</v>
      </c>
      <c r="C521" s="69">
        <v>15400</v>
      </c>
      <c r="D521" s="69">
        <f t="shared" si="59"/>
        <v>15400</v>
      </c>
      <c r="E521" s="69">
        <v>0</v>
      </c>
      <c r="F521" s="90">
        <v>45996</v>
      </c>
      <c r="G521" s="69" t="s">
        <v>2083</v>
      </c>
      <c r="H521" s="62" t="s">
        <v>466</v>
      </c>
      <c r="I521" s="130"/>
      <c r="J521" s="95"/>
      <c r="K521" s="95"/>
    </row>
    <row r="522" spans="1:11" s="41" customFormat="1" ht="51">
      <c r="A522" s="55">
        <v>375</v>
      </c>
      <c r="B522" s="56" t="s">
        <v>2086</v>
      </c>
      <c r="C522" s="69">
        <v>15400</v>
      </c>
      <c r="D522" s="69">
        <f t="shared" si="59"/>
        <v>15400</v>
      </c>
      <c r="E522" s="69">
        <v>0</v>
      </c>
      <c r="F522" s="90">
        <v>45996</v>
      </c>
      <c r="G522" s="69" t="s">
        <v>2083</v>
      </c>
      <c r="H522" s="62" t="s">
        <v>466</v>
      </c>
      <c r="I522" s="130"/>
      <c r="J522" s="95"/>
      <c r="K522" s="95"/>
    </row>
    <row r="523" spans="1:11" s="41" customFormat="1" ht="51">
      <c r="A523" s="55">
        <v>376</v>
      </c>
      <c r="B523" s="56" t="s">
        <v>2086</v>
      </c>
      <c r="C523" s="69">
        <v>15400</v>
      </c>
      <c r="D523" s="69">
        <f t="shared" si="59"/>
        <v>15400</v>
      </c>
      <c r="E523" s="69">
        <v>0</v>
      </c>
      <c r="F523" s="90">
        <v>45996</v>
      </c>
      <c r="G523" s="69" t="s">
        <v>2083</v>
      </c>
      <c r="H523" s="62" t="s">
        <v>466</v>
      </c>
      <c r="I523" s="130"/>
      <c r="J523" s="95"/>
      <c r="K523" s="95"/>
    </row>
    <row r="524" spans="1:11" s="41" customFormat="1" ht="51">
      <c r="A524" s="55">
        <v>377</v>
      </c>
      <c r="B524" s="56" t="s">
        <v>2086</v>
      </c>
      <c r="C524" s="69">
        <v>15400</v>
      </c>
      <c r="D524" s="69">
        <f t="shared" si="59"/>
        <v>15400</v>
      </c>
      <c r="E524" s="69">
        <v>0</v>
      </c>
      <c r="F524" s="90">
        <v>45996</v>
      </c>
      <c r="G524" s="69" t="s">
        <v>2083</v>
      </c>
      <c r="H524" s="62" t="s">
        <v>466</v>
      </c>
      <c r="I524" s="130"/>
      <c r="J524" s="95"/>
      <c r="K524" s="95"/>
    </row>
    <row r="525" spans="1:11" s="41" customFormat="1" ht="51">
      <c r="A525" s="55">
        <v>378</v>
      </c>
      <c r="B525" s="56" t="s">
        <v>2086</v>
      </c>
      <c r="C525" s="69">
        <v>15400</v>
      </c>
      <c r="D525" s="69">
        <f t="shared" si="59"/>
        <v>15400</v>
      </c>
      <c r="E525" s="69">
        <v>0</v>
      </c>
      <c r="F525" s="90">
        <v>45996</v>
      </c>
      <c r="G525" s="69" t="s">
        <v>2083</v>
      </c>
      <c r="H525" s="62" t="s">
        <v>466</v>
      </c>
      <c r="I525" s="130"/>
      <c r="J525" s="95"/>
      <c r="K525" s="95"/>
    </row>
    <row r="526" spans="1:11" s="41" customFormat="1" ht="51">
      <c r="A526" s="55">
        <v>379</v>
      </c>
      <c r="B526" s="56" t="s">
        <v>2086</v>
      </c>
      <c r="C526" s="69">
        <v>15400</v>
      </c>
      <c r="D526" s="69">
        <f t="shared" si="59"/>
        <v>15400</v>
      </c>
      <c r="E526" s="69">
        <v>0</v>
      </c>
      <c r="F526" s="90">
        <v>45996</v>
      </c>
      <c r="G526" s="69" t="s">
        <v>2083</v>
      </c>
      <c r="H526" s="62" t="s">
        <v>466</v>
      </c>
      <c r="I526" s="130"/>
      <c r="J526" s="95"/>
      <c r="K526" s="95"/>
    </row>
    <row r="527" spans="1:11" s="41" customFormat="1" ht="51">
      <c r="A527" s="55">
        <v>380</v>
      </c>
      <c r="B527" s="56" t="s">
        <v>2086</v>
      </c>
      <c r="C527" s="69">
        <v>15400</v>
      </c>
      <c r="D527" s="69">
        <f t="shared" si="59"/>
        <v>15400</v>
      </c>
      <c r="E527" s="69">
        <v>0</v>
      </c>
      <c r="F527" s="90">
        <v>45996</v>
      </c>
      <c r="G527" s="69" t="s">
        <v>2083</v>
      </c>
      <c r="H527" s="62" t="s">
        <v>466</v>
      </c>
      <c r="I527" s="130"/>
      <c r="J527" s="95"/>
      <c r="K527" s="95"/>
    </row>
    <row r="528" spans="1:11" s="41" customFormat="1" ht="51">
      <c r="A528" s="55">
        <v>381</v>
      </c>
      <c r="B528" s="137" t="s">
        <v>2087</v>
      </c>
      <c r="C528" s="69">
        <v>21900</v>
      </c>
      <c r="D528" s="69">
        <v>21900</v>
      </c>
      <c r="E528" s="69">
        <f t="shared" ref="E528:E533" si="60">C528-D528</f>
        <v>0</v>
      </c>
      <c r="F528" s="90">
        <v>45996</v>
      </c>
      <c r="G528" s="69" t="s">
        <v>2083</v>
      </c>
      <c r="H528" s="62" t="s">
        <v>466</v>
      </c>
      <c r="I528" s="130"/>
      <c r="J528" s="95"/>
      <c r="K528" s="95"/>
    </row>
    <row r="529" spans="1:11" s="41" customFormat="1" ht="51">
      <c r="A529" s="55">
        <v>382</v>
      </c>
      <c r="B529" s="137" t="s">
        <v>2087</v>
      </c>
      <c r="C529" s="69">
        <v>21900</v>
      </c>
      <c r="D529" s="69">
        <v>21900</v>
      </c>
      <c r="E529" s="69">
        <f t="shared" si="60"/>
        <v>0</v>
      </c>
      <c r="F529" s="90">
        <v>45996</v>
      </c>
      <c r="G529" s="69" t="s">
        <v>2083</v>
      </c>
      <c r="H529" s="62" t="s">
        <v>466</v>
      </c>
      <c r="I529" s="130"/>
      <c r="J529" s="95"/>
      <c r="K529" s="95"/>
    </row>
    <row r="530" spans="1:11" s="41" customFormat="1" ht="51">
      <c r="A530" s="55">
        <v>383</v>
      </c>
      <c r="B530" s="137" t="s">
        <v>2087</v>
      </c>
      <c r="C530" s="69">
        <v>21900</v>
      </c>
      <c r="D530" s="69">
        <v>21900</v>
      </c>
      <c r="E530" s="69">
        <f t="shared" si="60"/>
        <v>0</v>
      </c>
      <c r="F530" s="90">
        <v>45996</v>
      </c>
      <c r="G530" s="69" t="s">
        <v>2083</v>
      </c>
      <c r="H530" s="62" t="s">
        <v>466</v>
      </c>
      <c r="I530" s="130"/>
      <c r="J530" s="95"/>
      <c r="K530" s="95"/>
    </row>
    <row r="531" spans="1:11" s="41" customFormat="1" ht="51">
      <c r="A531" s="55">
        <v>384</v>
      </c>
      <c r="B531" s="137" t="s">
        <v>2088</v>
      </c>
      <c r="C531" s="69">
        <v>14000</v>
      </c>
      <c r="D531" s="69">
        <f>C531</f>
        <v>14000</v>
      </c>
      <c r="E531" s="69">
        <f t="shared" si="60"/>
        <v>0</v>
      </c>
      <c r="F531" s="90">
        <v>45996</v>
      </c>
      <c r="G531" s="69" t="s">
        <v>2083</v>
      </c>
      <c r="H531" s="62" t="s">
        <v>466</v>
      </c>
      <c r="I531" s="130"/>
      <c r="J531" s="95"/>
      <c r="K531" s="95"/>
    </row>
    <row r="532" spans="1:11" s="41" customFormat="1" ht="51">
      <c r="A532" s="55">
        <v>385</v>
      </c>
      <c r="B532" s="137" t="s">
        <v>2089</v>
      </c>
      <c r="C532" s="69">
        <v>91600</v>
      </c>
      <c r="D532" s="69">
        <f>C532</f>
        <v>91600</v>
      </c>
      <c r="E532" s="69">
        <f t="shared" si="60"/>
        <v>0</v>
      </c>
      <c r="F532" s="90">
        <v>45996</v>
      </c>
      <c r="G532" s="69" t="s">
        <v>2083</v>
      </c>
      <c r="H532" s="62" t="s">
        <v>466</v>
      </c>
      <c r="I532" s="130"/>
      <c r="J532" s="95"/>
      <c r="K532" s="95"/>
    </row>
    <row r="533" spans="1:11" s="41" customFormat="1" ht="51">
      <c r="A533" s="55">
        <v>386</v>
      </c>
      <c r="B533" s="137" t="s">
        <v>2090</v>
      </c>
      <c r="C533" s="69">
        <v>128450</v>
      </c>
      <c r="D533" s="69">
        <v>0</v>
      </c>
      <c r="E533" s="69">
        <f t="shared" si="60"/>
        <v>128450</v>
      </c>
      <c r="F533" s="90">
        <v>45996</v>
      </c>
      <c r="G533" s="69" t="s">
        <v>2083</v>
      </c>
      <c r="H533" s="62" t="s">
        <v>466</v>
      </c>
      <c r="I533" s="130"/>
      <c r="J533" s="95"/>
      <c r="K533" s="95"/>
    </row>
    <row r="534" spans="1:11" s="41" customFormat="1" ht="51">
      <c r="A534" s="55">
        <v>387</v>
      </c>
      <c r="B534" s="137" t="s">
        <v>2084</v>
      </c>
      <c r="C534" s="69">
        <v>31000</v>
      </c>
      <c r="D534" s="69">
        <f t="shared" ref="D534" si="61">C534-E534</f>
        <v>31000</v>
      </c>
      <c r="E534" s="69">
        <v>0</v>
      </c>
      <c r="F534" s="90">
        <v>45996</v>
      </c>
      <c r="G534" s="69" t="s">
        <v>2083</v>
      </c>
      <c r="H534" s="62" t="s">
        <v>466</v>
      </c>
      <c r="I534" s="130"/>
      <c r="J534" s="95"/>
      <c r="K534" s="95"/>
    </row>
    <row r="535" spans="1:11" s="41" customFormat="1" ht="51">
      <c r="A535" s="55">
        <v>388</v>
      </c>
      <c r="B535" s="137" t="s">
        <v>2091</v>
      </c>
      <c r="C535" s="69">
        <v>12400</v>
      </c>
      <c r="D535" s="69">
        <f t="shared" ref="D535" si="62">C535-E535</f>
        <v>12400</v>
      </c>
      <c r="E535" s="69">
        <v>0</v>
      </c>
      <c r="F535" s="90">
        <v>45996</v>
      </c>
      <c r="G535" s="69" t="s">
        <v>2083</v>
      </c>
      <c r="H535" s="62" t="s">
        <v>466</v>
      </c>
      <c r="I535" s="130"/>
      <c r="J535" s="95"/>
      <c r="K535" s="95"/>
    </row>
    <row r="536" spans="1:11" s="41" customFormat="1" ht="51">
      <c r="A536" s="55">
        <v>389</v>
      </c>
      <c r="B536" s="137" t="s">
        <v>2080</v>
      </c>
      <c r="C536" s="69">
        <v>128900</v>
      </c>
      <c r="D536" s="69">
        <v>0</v>
      </c>
      <c r="E536" s="69">
        <f>C536-D536</f>
        <v>128900</v>
      </c>
      <c r="F536" s="90">
        <v>46017</v>
      </c>
      <c r="G536" s="69" t="s">
        <v>2075</v>
      </c>
      <c r="H536" s="62" t="s">
        <v>466</v>
      </c>
      <c r="I536" s="130"/>
      <c r="J536" s="95"/>
      <c r="K536" s="95"/>
    </row>
    <row r="537" spans="1:11" s="41" customFormat="1" ht="51">
      <c r="A537" s="55">
        <v>390</v>
      </c>
      <c r="B537" s="137" t="s">
        <v>2092</v>
      </c>
      <c r="C537" s="69">
        <v>99500</v>
      </c>
      <c r="D537" s="69">
        <f t="shared" ref="D537" si="63">C537-E537</f>
        <v>99500</v>
      </c>
      <c r="E537" s="69">
        <v>0</v>
      </c>
      <c r="F537" s="90">
        <v>46017</v>
      </c>
      <c r="G537" s="69" t="s">
        <v>2075</v>
      </c>
      <c r="H537" s="62" t="s">
        <v>466</v>
      </c>
      <c r="I537" s="130"/>
      <c r="J537" s="95"/>
      <c r="K537" s="95"/>
    </row>
    <row r="538" spans="1:11" s="41" customFormat="1" ht="51">
      <c r="A538" s="55">
        <v>391</v>
      </c>
      <c r="B538" s="137" t="s">
        <v>2093</v>
      </c>
      <c r="C538" s="69">
        <v>28600</v>
      </c>
      <c r="D538" s="69">
        <f t="shared" ref="D538" si="64">C538-E538</f>
        <v>28600</v>
      </c>
      <c r="E538" s="69">
        <v>0</v>
      </c>
      <c r="F538" s="90">
        <v>46017</v>
      </c>
      <c r="G538" s="69" t="s">
        <v>2075</v>
      </c>
      <c r="H538" s="62" t="s">
        <v>466</v>
      </c>
      <c r="I538" s="130"/>
      <c r="J538" s="95"/>
      <c r="K538" s="95"/>
    </row>
    <row r="539" spans="1:11" s="41" customFormat="1" ht="51">
      <c r="A539" s="55">
        <v>392</v>
      </c>
      <c r="B539" s="137" t="s">
        <v>2094</v>
      </c>
      <c r="C539" s="69">
        <v>128900</v>
      </c>
      <c r="D539" s="69">
        <v>0</v>
      </c>
      <c r="E539" s="69">
        <f>C539-D539</f>
        <v>128900</v>
      </c>
      <c r="F539" s="90">
        <v>46017</v>
      </c>
      <c r="G539" s="69" t="s">
        <v>2075</v>
      </c>
      <c r="H539" s="62" t="s">
        <v>466</v>
      </c>
      <c r="I539" s="130"/>
      <c r="J539" s="95"/>
      <c r="K539" s="95"/>
    </row>
    <row r="540" spans="1:11" s="41" customFormat="1" ht="51">
      <c r="A540" s="55">
        <v>393</v>
      </c>
      <c r="B540" s="137" t="s">
        <v>2092</v>
      </c>
      <c r="C540" s="69">
        <v>99500</v>
      </c>
      <c r="D540" s="69">
        <f t="shared" ref="D540" si="65">C540-E540</f>
        <v>99500</v>
      </c>
      <c r="E540" s="69">
        <v>0</v>
      </c>
      <c r="F540" s="90">
        <v>46017</v>
      </c>
      <c r="G540" s="69" t="s">
        <v>2075</v>
      </c>
      <c r="H540" s="62" t="s">
        <v>466</v>
      </c>
      <c r="I540" s="130"/>
      <c r="J540" s="95"/>
      <c r="K540" s="95"/>
    </row>
    <row r="541" spans="1:11" s="41" customFormat="1" ht="51">
      <c r="A541" s="55">
        <v>394</v>
      </c>
      <c r="B541" s="137" t="s">
        <v>2095</v>
      </c>
      <c r="C541" s="69">
        <v>85490</v>
      </c>
      <c r="D541" s="69">
        <f t="shared" si="51"/>
        <v>85490</v>
      </c>
      <c r="E541" s="69">
        <v>0</v>
      </c>
      <c r="F541" s="90">
        <v>46017</v>
      </c>
      <c r="G541" s="69" t="s">
        <v>2075</v>
      </c>
      <c r="H541" s="62" t="s">
        <v>466</v>
      </c>
      <c r="I541" s="130"/>
      <c r="J541" s="95"/>
      <c r="K541" s="95"/>
    </row>
    <row r="542" spans="1:11" s="41" customFormat="1" ht="51">
      <c r="A542" s="55">
        <v>395</v>
      </c>
      <c r="B542" s="137" t="s">
        <v>2096</v>
      </c>
      <c r="C542" s="69">
        <v>37940</v>
      </c>
      <c r="D542" s="69">
        <f>C542</f>
        <v>37940</v>
      </c>
      <c r="E542" s="69">
        <f>C542-D542</f>
        <v>0</v>
      </c>
      <c r="F542" s="90">
        <v>46017</v>
      </c>
      <c r="G542" s="69" t="s">
        <v>2075</v>
      </c>
      <c r="H542" s="62" t="s">
        <v>466</v>
      </c>
      <c r="I542" s="130"/>
      <c r="J542" s="95"/>
      <c r="K542" s="95"/>
    </row>
    <row r="543" spans="1:11" s="41" customFormat="1" ht="51">
      <c r="A543" s="55">
        <v>396</v>
      </c>
      <c r="B543" s="137" t="s">
        <v>2097</v>
      </c>
      <c r="C543" s="69">
        <v>790000</v>
      </c>
      <c r="D543" s="69">
        <v>0</v>
      </c>
      <c r="E543" s="69">
        <f>C543-D543</f>
        <v>790000</v>
      </c>
      <c r="F543" s="90">
        <v>46017</v>
      </c>
      <c r="G543" s="69" t="s">
        <v>2075</v>
      </c>
      <c r="H543" s="62" t="s">
        <v>466</v>
      </c>
      <c r="I543" s="130"/>
      <c r="J543" s="95"/>
      <c r="K543" s="95"/>
    </row>
    <row r="544" spans="1:11" s="41" customFormat="1" ht="51">
      <c r="A544" s="55">
        <v>397</v>
      </c>
      <c r="B544" s="137" t="s">
        <v>2081</v>
      </c>
      <c r="C544" s="69">
        <v>64400</v>
      </c>
      <c r="D544" s="69">
        <f>C544</f>
        <v>64400</v>
      </c>
      <c r="E544" s="69">
        <f>C544-D544</f>
        <v>0</v>
      </c>
      <c r="F544" s="90">
        <v>46017</v>
      </c>
      <c r="G544" s="69" t="s">
        <v>2075</v>
      </c>
      <c r="H544" s="62" t="s">
        <v>466</v>
      </c>
      <c r="I544" s="130"/>
      <c r="J544" s="95"/>
      <c r="K544" s="95"/>
    </row>
    <row r="545" spans="1:11" s="41" customFormat="1" ht="51">
      <c r="A545" s="55">
        <v>398</v>
      </c>
      <c r="B545" s="137" t="s">
        <v>2094</v>
      </c>
      <c r="C545" s="69">
        <v>128900</v>
      </c>
      <c r="D545" s="69">
        <v>0</v>
      </c>
      <c r="E545" s="69">
        <f>C545-D545</f>
        <v>128900</v>
      </c>
      <c r="F545" s="90">
        <v>46017</v>
      </c>
      <c r="G545" s="69" t="s">
        <v>2075</v>
      </c>
      <c r="H545" s="62" t="s">
        <v>466</v>
      </c>
      <c r="I545" s="130"/>
      <c r="J545" s="95"/>
      <c r="K545" s="95"/>
    </row>
    <row r="546" spans="1:11" s="41" customFormat="1" ht="51">
      <c r="A546" s="55">
        <v>399</v>
      </c>
      <c r="B546" s="137" t="s">
        <v>2081</v>
      </c>
      <c r="C546" s="69">
        <v>64400</v>
      </c>
      <c r="D546" s="69">
        <f>C546-E546</f>
        <v>64400</v>
      </c>
      <c r="E546" s="69">
        <v>0</v>
      </c>
      <c r="F546" s="90">
        <v>46017</v>
      </c>
      <c r="G546" s="69" t="s">
        <v>2075</v>
      </c>
      <c r="H546" s="62" t="s">
        <v>466</v>
      </c>
      <c r="I546" s="130"/>
      <c r="J546" s="95"/>
      <c r="K546" s="95"/>
    </row>
    <row r="547" spans="1:11" s="41" customFormat="1" ht="51">
      <c r="A547" s="55">
        <v>400</v>
      </c>
      <c r="B547" s="137" t="s">
        <v>2096</v>
      </c>
      <c r="C547" s="69">
        <v>37940</v>
      </c>
      <c r="D547" s="69">
        <f>C547</f>
        <v>37940</v>
      </c>
      <c r="E547" s="69">
        <f>C547-D547</f>
        <v>0</v>
      </c>
      <c r="F547" s="90">
        <v>46017</v>
      </c>
      <c r="G547" s="69" t="s">
        <v>2075</v>
      </c>
      <c r="H547" s="62" t="s">
        <v>466</v>
      </c>
      <c r="I547" s="130"/>
      <c r="J547" s="95"/>
      <c r="K547" s="95"/>
    </row>
    <row r="548" spans="1:11" s="41" customFormat="1" ht="51">
      <c r="A548" s="55">
        <v>401</v>
      </c>
      <c r="B548" s="137" t="s">
        <v>2093</v>
      </c>
      <c r="C548" s="69">
        <v>28600</v>
      </c>
      <c r="D548" s="69">
        <f>C548</f>
        <v>28600</v>
      </c>
      <c r="E548" s="69">
        <f>C548-D548</f>
        <v>0</v>
      </c>
      <c r="F548" s="90">
        <v>46017</v>
      </c>
      <c r="G548" s="69" t="s">
        <v>2075</v>
      </c>
      <c r="H548" s="62" t="s">
        <v>466</v>
      </c>
      <c r="I548" s="130"/>
      <c r="J548" s="95"/>
      <c r="K548" s="95"/>
    </row>
    <row r="549" spans="1:11" s="41" customFormat="1" ht="51">
      <c r="A549" s="55">
        <v>402</v>
      </c>
      <c r="B549" s="137" t="s">
        <v>2093</v>
      </c>
      <c r="C549" s="69">
        <v>28600</v>
      </c>
      <c r="D549" s="69">
        <f>C549</f>
        <v>28600</v>
      </c>
      <c r="E549" s="69">
        <f>C549-D549</f>
        <v>0</v>
      </c>
      <c r="F549" s="90">
        <v>46017</v>
      </c>
      <c r="G549" s="69" t="s">
        <v>2075</v>
      </c>
      <c r="H549" s="62" t="s">
        <v>466</v>
      </c>
      <c r="I549" s="130"/>
      <c r="J549" s="95"/>
      <c r="K549" s="95"/>
    </row>
    <row r="550" spans="1:11" s="41" customFormat="1" ht="51">
      <c r="A550" s="55">
        <v>403</v>
      </c>
      <c r="B550" s="137" t="s">
        <v>2094</v>
      </c>
      <c r="C550" s="69">
        <v>128900</v>
      </c>
      <c r="D550" s="69">
        <v>0</v>
      </c>
      <c r="E550" s="69">
        <f>C550-D550</f>
        <v>128900</v>
      </c>
      <c r="F550" s="90">
        <v>46017</v>
      </c>
      <c r="G550" s="69" t="s">
        <v>2075</v>
      </c>
      <c r="H550" s="62" t="s">
        <v>466</v>
      </c>
      <c r="I550" s="130"/>
      <c r="J550" s="95"/>
      <c r="K550" s="95"/>
    </row>
    <row r="551" spans="1:11" s="41" customFormat="1" ht="51">
      <c r="A551" s="55">
        <v>404</v>
      </c>
      <c r="B551" s="137" t="s">
        <v>2093</v>
      </c>
      <c r="C551" s="69">
        <v>28600</v>
      </c>
      <c r="D551" s="69">
        <f>C551</f>
        <v>28600</v>
      </c>
      <c r="E551" s="69">
        <f>C551-D551</f>
        <v>0</v>
      </c>
      <c r="F551" s="90">
        <v>46017</v>
      </c>
      <c r="G551" s="69" t="s">
        <v>2075</v>
      </c>
      <c r="H551" s="62" t="s">
        <v>466</v>
      </c>
      <c r="I551" s="130"/>
      <c r="J551" s="95"/>
      <c r="K551" s="95"/>
    </row>
    <row r="552" spans="1:11" s="41" customFormat="1" ht="51">
      <c r="A552" s="55">
        <v>405</v>
      </c>
      <c r="B552" s="137" t="s">
        <v>2095</v>
      </c>
      <c r="C552" s="69">
        <v>85490</v>
      </c>
      <c r="D552" s="69">
        <f>C552-E552</f>
        <v>85490</v>
      </c>
      <c r="E552" s="69">
        <v>0</v>
      </c>
      <c r="F552" s="90">
        <v>46017</v>
      </c>
      <c r="G552" s="69" t="s">
        <v>2075</v>
      </c>
      <c r="H552" s="62" t="s">
        <v>466</v>
      </c>
      <c r="I552" s="130"/>
      <c r="J552" s="95"/>
      <c r="K552" s="95"/>
    </row>
    <row r="553" spans="1:11" s="41" customFormat="1" ht="51">
      <c r="A553" s="55">
        <v>406</v>
      </c>
      <c r="B553" s="56" t="s">
        <v>2098</v>
      </c>
      <c r="C553" s="69">
        <v>1165696</v>
      </c>
      <c r="D553" s="69">
        <v>0</v>
      </c>
      <c r="E553" s="69">
        <f>C553-D553</f>
        <v>1165696</v>
      </c>
      <c r="F553" s="90">
        <v>46017</v>
      </c>
      <c r="G553" s="69" t="s">
        <v>2075</v>
      </c>
      <c r="H553" s="62" t="s">
        <v>466</v>
      </c>
      <c r="I553" s="130"/>
      <c r="J553" s="95"/>
      <c r="K553" s="95"/>
    </row>
    <row r="554" spans="1:11" s="41" customFormat="1" ht="51">
      <c r="A554" s="55">
        <v>407</v>
      </c>
      <c r="B554" s="56" t="s">
        <v>2099</v>
      </c>
      <c r="C554" s="69">
        <v>26200</v>
      </c>
      <c r="D554" s="69">
        <f t="shared" ref="D554:D561" si="66">C554-E554</f>
        <v>26200</v>
      </c>
      <c r="E554" s="69">
        <v>0</v>
      </c>
      <c r="F554" s="90">
        <v>46017</v>
      </c>
      <c r="G554" s="69" t="s">
        <v>2075</v>
      </c>
      <c r="H554" s="62" t="s">
        <v>466</v>
      </c>
      <c r="I554" s="130"/>
      <c r="J554" s="95"/>
      <c r="K554" s="95"/>
    </row>
    <row r="555" spans="1:11" s="41" customFormat="1" ht="51">
      <c r="A555" s="55">
        <v>408</v>
      </c>
      <c r="B555" s="56" t="s">
        <v>2100</v>
      </c>
      <c r="C555" s="69">
        <v>23200</v>
      </c>
      <c r="D555" s="69">
        <f t="shared" si="66"/>
        <v>23200</v>
      </c>
      <c r="E555" s="69">
        <v>0</v>
      </c>
      <c r="F555" s="90">
        <v>46017</v>
      </c>
      <c r="G555" s="69" t="s">
        <v>2075</v>
      </c>
      <c r="H555" s="62" t="s">
        <v>466</v>
      </c>
      <c r="I555" s="130"/>
      <c r="J555" s="95"/>
      <c r="K555" s="95"/>
    </row>
    <row r="556" spans="1:11" s="41" customFormat="1" ht="51">
      <c r="A556" s="55">
        <v>409</v>
      </c>
      <c r="B556" s="56" t="s">
        <v>2101</v>
      </c>
      <c r="C556" s="69">
        <v>65000</v>
      </c>
      <c r="D556" s="69">
        <f t="shared" si="66"/>
        <v>65000</v>
      </c>
      <c r="E556" s="69">
        <v>0</v>
      </c>
      <c r="F556" s="90">
        <v>46017</v>
      </c>
      <c r="G556" s="69" t="s">
        <v>2075</v>
      </c>
      <c r="H556" s="62" t="s">
        <v>466</v>
      </c>
      <c r="I556" s="130"/>
      <c r="J556" s="95"/>
      <c r="K556" s="95"/>
    </row>
    <row r="557" spans="1:11" s="41" customFormat="1" ht="51">
      <c r="A557" s="55">
        <v>410</v>
      </c>
      <c r="B557" s="56" t="s">
        <v>2102</v>
      </c>
      <c r="C557" s="69">
        <v>31500</v>
      </c>
      <c r="D557" s="69">
        <f t="shared" si="66"/>
        <v>31500</v>
      </c>
      <c r="E557" s="69">
        <v>0</v>
      </c>
      <c r="F557" s="90">
        <v>46017</v>
      </c>
      <c r="G557" s="69" t="s">
        <v>2075</v>
      </c>
      <c r="H557" s="62" t="s">
        <v>466</v>
      </c>
      <c r="I557" s="130"/>
      <c r="J557" s="95"/>
      <c r="K557" s="95"/>
    </row>
    <row r="558" spans="1:11" s="41" customFormat="1" ht="51">
      <c r="A558" s="55">
        <v>411</v>
      </c>
      <c r="B558" s="56" t="s">
        <v>2087</v>
      </c>
      <c r="C558" s="69">
        <v>21900</v>
      </c>
      <c r="D558" s="69">
        <f t="shared" si="66"/>
        <v>21900</v>
      </c>
      <c r="E558" s="69">
        <v>0</v>
      </c>
      <c r="F558" s="90">
        <v>45996</v>
      </c>
      <c r="G558" s="69" t="s">
        <v>2083</v>
      </c>
      <c r="H558" s="62" t="s">
        <v>466</v>
      </c>
      <c r="I558" s="130"/>
      <c r="J558" s="95"/>
      <c r="K558" s="95"/>
    </row>
    <row r="559" spans="1:11" s="41" customFormat="1" ht="51">
      <c r="A559" s="55">
        <v>412</v>
      </c>
      <c r="B559" s="56" t="s">
        <v>2087</v>
      </c>
      <c r="C559" s="69">
        <v>21900</v>
      </c>
      <c r="D559" s="69">
        <f t="shared" ref="D559" si="67">C559-E559</f>
        <v>21900</v>
      </c>
      <c r="E559" s="69">
        <v>0</v>
      </c>
      <c r="F559" s="90">
        <v>45996</v>
      </c>
      <c r="G559" s="69" t="s">
        <v>2083</v>
      </c>
      <c r="H559" s="62" t="s">
        <v>466</v>
      </c>
      <c r="I559" s="130"/>
      <c r="J559" s="95"/>
      <c r="K559" s="95"/>
    </row>
    <row r="560" spans="1:11" s="41" customFormat="1" ht="51">
      <c r="A560" s="55">
        <v>413</v>
      </c>
      <c r="B560" s="56" t="s">
        <v>2103</v>
      </c>
      <c r="C560" s="69">
        <v>13500</v>
      </c>
      <c r="D560" s="69">
        <f t="shared" si="66"/>
        <v>13500</v>
      </c>
      <c r="E560" s="69">
        <v>0</v>
      </c>
      <c r="F560" s="90">
        <v>45996</v>
      </c>
      <c r="G560" s="69" t="s">
        <v>2083</v>
      </c>
      <c r="H560" s="62" t="s">
        <v>466</v>
      </c>
      <c r="I560" s="130"/>
      <c r="J560" s="95"/>
      <c r="K560" s="95"/>
    </row>
    <row r="561" spans="1:11" s="41" customFormat="1" ht="51">
      <c r="A561" s="55">
        <v>414</v>
      </c>
      <c r="B561" s="56" t="s">
        <v>2087</v>
      </c>
      <c r="C561" s="69">
        <v>21900</v>
      </c>
      <c r="D561" s="69">
        <f t="shared" si="66"/>
        <v>21900</v>
      </c>
      <c r="E561" s="69">
        <v>0</v>
      </c>
      <c r="F561" s="90">
        <v>45996</v>
      </c>
      <c r="G561" s="69" t="s">
        <v>2083</v>
      </c>
      <c r="H561" s="62" t="s">
        <v>466</v>
      </c>
      <c r="I561" s="130"/>
      <c r="J561" s="95"/>
      <c r="K561" s="95"/>
    </row>
    <row r="562" spans="1:11" s="41" customFormat="1" ht="51">
      <c r="A562" s="55">
        <v>415</v>
      </c>
      <c r="B562" s="56" t="s">
        <v>2104</v>
      </c>
      <c r="C562" s="69">
        <v>184900</v>
      </c>
      <c r="D562" s="69">
        <v>0</v>
      </c>
      <c r="E562" s="69">
        <f>C562-D562</f>
        <v>184900</v>
      </c>
      <c r="F562" s="90">
        <v>45996</v>
      </c>
      <c r="G562" s="69" t="s">
        <v>2083</v>
      </c>
      <c r="H562" s="62" t="s">
        <v>466</v>
      </c>
      <c r="I562" s="130"/>
      <c r="J562" s="95"/>
      <c r="K562" s="95"/>
    </row>
    <row r="563" spans="1:11" s="41" customFormat="1" ht="51">
      <c r="A563" s="55">
        <v>416</v>
      </c>
      <c r="B563" s="56" t="s">
        <v>2105</v>
      </c>
      <c r="C563" s="69">
        <v>184900</v>
      </c>
      <c r="D563" s="69">
        <v>0</v>
      </c>
      <c r="E563" s="69">
        <f>C563-D563</f>
        <v>184900</v>
      </c>
      <c r="F563" s="90">
        <v>45996</v>
      </c>
      <c r="G563" s="69" t="s">
        <v>2083</v>
      </c>
      <c r="H563" s="62" t="s">
        <v>466</v>
      </c>
      <c r="I563" s="130"/>
      <c r="J563" s="95"/>
      <c r="K563" s="95"/>
    </row>
    <row r="564" spans="1:11" s="41" customFormat="1" ht="51">
      <c r="A564" s="55">
        <v>417</v>
      </c>
      <c r="B564" s="137" t="s">
        <v>2085</v>
      </c>
      <c r="C564" s="69">
        <v>46920</v>
      </c>
      <c r="D564" s="69">
        <f>C564</f>
        <v>46920</v>
      </c>
      <c r="E564" s="69">
        <f>C564-D564</f>
        <v>0</v>
      </c>
      <c r="F564" s="90">
        <v>46017</v>
      </c>
      <c r="G564" s="69" t="s">
        <v>2075</v>
      </c>
      <c r="H564" s="62" t="s">
        <v>466</v>
      </c>
      <c r="I564" s="130"/>
      <c r="J564" s="95"/>
      <c r="K564" s="95"/>
    </row>
    <row r="565" spans="1:11" s="41" customFormat="1" ht="51">
      <c r="A565" s="55">
        <v>418</v>
      </c>
      <c r="B565" s="137" t="s">
        <v>2077</v>
      </c>
      <c r="C565" s="69">
        <v>32200</v>
      </c>
      <c r="D565" s="69">
        <f>C565</f>
        <v>32200</v>
      </c>
      <c r="E565" s="69">
        <f>C565-D565</f>
        <v>0</v>
      </c>
      <c r="F565" s="90">
        <v>46017</v>
      </c>
      <c r="G565" s="69" t="s">
        <v>2075</v>
      </c>
      <c r="H565" s="62" t="s">
        <v>466</v>
      </c>
      <c r="I565" s="130"/>
      <c r="J565" s="95"/>
      <c r="K565" s="95"/>
    </row>
    <row r="566" spans="1:11" s="41" customFormat="1" ht="51">
      <c r="A566" s="55">
        <v>419</v>
      </c>
      <c r="B566" s="137" t="s">
        <v>2109</v>
      </c>
      <c r="C566" s="69">
        <v>452324.14</v>
      </c>
      <c r="D566" s="69">
        <v>15077.46</v>
      </c>
      <c r="E566" s="69">
        <f>C566-D566</f>
        <v>437246.68</v>
      </c>
      <c r="F566" s="90">
        <v>45835</v>
      </c>
      <c r="G566" s="200" t="s">
        <v>2107</v>
      </c>
      <c r="H566" s="62" t="s">
        <v>466</v>
      </c>
      <c r="I566" s="130"/>
      <c r="J566" s="95"/>
      <c r="K566" s="95"/>
    </row>
    <row r="567" spans="1:11" s="41" customFormat="1">
      <c r="A567" s="55"/>
      <c r="B567" s="138" t="s">
        <v>119</v>
      </c>
      <c r="C567" s="24">
        <f>SUM(C458:C566)</f>
        <v>12016097.300000001</v>
      </c>
      <c r="D567" s="24">
        <f>SUM(D458:D566)</f>
        <v>3321154.6399999997</v>
      </c>
      <c r="E567" s="24">
        <f>SUM(E458:E566)</f>
        <v>8694942.6600000001</v>
      </c>
      <c r="F567" s="209"/>
      <c r="G567" s="130"/>
      <c r="H567" s="130"/>
      <c r="I567" s="130"/>
      <c r="J567" s="95"/>
      <c r="K567" s="95"/>
    </row>
    <row r="568" spans="1:11" s="41" customFormat="1">
      <c r="A568" s="55"/>
      <c r="B568" s="138" t="s">
        <v>168</v>
      </c>
      <c r="C568" s="24">
        <f>C567+C456+C434</f>
        <v>14946162.23</v>
      </c>
      <c r="D568" s="24">
        <f>D567+D456+D434</f>
        <v>4906664</v>
      </c>
      <c r="E568" s="24">
        <f>E567+E456+E434</f>
        <v>10039498.23</v>
      </c>
      <c r="F568" s="209"/>
      <c r="G568" s="130"/>
      <c r="H568" s="130"/>
      <c r="I568" s="137"/>
      <c r="J568" s="95"/>
      <c r="K568" s="95"/>
    </row>
    <row r="569" spans="1:11" s="41" customFormat="1" ht="15.75">
      <c r="A569" s="55"/>
      <c r="B569" s="319" t="s">
        <v>66</v>
      </c>
      <c r="C569" s="319"/>
      <c r="D569" s="319"/>
      <c r="E569" s="319"/>
      <c r="F569" s="319"/>
      <c r="G569" s="319"/>
      <c r="H569" s="319"/>
      <c r="I569" s="320"/>
      <c r="J569" s="95"/>
      <c r="K569" s="95"/>
    </row>
    <row r="570" spans="1:11" s="41" customFormat="1" ht="15.75">
      <c r="A570" s="55"/>
      <c r="B570" s="319" t="s">
        <v>65</v>
      </c>
      <c r="C570" s="319"/>
      <c r="D570" s="319"/>
      <c r="E570" s="319"/>
      <c r="F570" s="319"/>
      <c r="G570" s="319"/>
      <c r="H570" s="319"/>
      <c r="I570" s="320"/>
      <c r="J570" s="95"/>
      <c r="K570" s="95"/>
    </row>
    <row r="571" spans="1:11" s="41" customFormat="1" ht="51">
      <c r="A571" s="55">
        <v>420</v>
      </c>
      <c r="B571" s="137" t="s">
        <v>1296</v>
      </c>
      <c r="C571" s="69">
        <v>37799</v>
      </c>
      <c r="D571" s="69">
        <v>37799</v>
      </c>
      <c r="E571" s="69">
        <v>0</v>
      </c>
      <c r="F571" s="90" t="s">
        <v>1293</v>
      </c>
      <c r="G571" s="200" t="s">
        <v>1292</v>
      </c>
      <c r="H571" s="62" t="s">
        <v>466</v>
      </c>
      <c r="I571" s="137"/>
      <c r="J571" s="95"/>
      <c r="K571" s="95"/>
    </row>
    <row r="572" spans="1:11" s="41" customFormat="1" ht="51">
      <c r="A572" s="55">
        <v>421</v>
      </c>
      <c r="B572" s="137" t="s">
        <v>1300</v>
      </c>
      <c r="C572" s="69">
        <v>26599</v>
      </c>
      <c r="D572" s="69">
        <v>26599</v>
      </c>
      <c r="E572" s="69">
        <f t="shared" ref="E572:E580" si="68">C572-D572</f>
        <v>0</v>
      </c>
      <c r="F572" s="90" t="s">
        <v>1293</v>
      </c>
      <c r="G572" s="200" t="s">
        <v>1292</v>
      </c>
      <c r="H572" s="62" t="s">
        <v>466</v>
      </c>
      <c r="I572" s="137"/>
      <c r="J572" s="95"/>
      <c r="K572" s="95"/>
    </row>
    <row r="573" spans="1:11" s="41" customFormat="1" ht="51">
      <c r="A573" s="55">
        <v>422</v>
      </c>
      <c r="B573" s="137" t="s">
        <v>2110</v>
      </c>
      <c r="C573" s="69">
        <v>19210.330000000002</v>
      </c>
      <c r="D573" s="69">
        <f t="shared" ref="D573:D580" si="69">C573</f>
        <v>19210.330000000002</v>
      </c>
      <c r="E573" s="69">
        <f t="shared" si="68"/>
        <v>0</v>
      </c>
      <c r="F573" s="90" t="s">
        <v>2111</v>
      </c>
      <c r="G573" s="200" t="s">
        <v>2112</v>
      </c>
      <c r="H573" s="62" t="s">
        <v>466</v>
      </c>
      <c r="I573" s="137"/>
      <c r="J573" s="95"/>
      <c r="K573" s="95"/>
    </row>
    <row r="574" spans="1:11" s="41" customFormat="1" ht="51">
      <c r="A574" s="55">
        <v>423</v>
      </c>
      <c r="B574" s="137" t="s">
        <v>2113</v>
      </c>
      <c r="C574" s="69">
        <v>19000</v>
      </c>
      <c r="D574" s="69">
        <f t="shared" si="69"/>
        <v>19000</v>
      </c>
      <c r="E574" s="69">
        <f t="shared" si="68"/>
        <v>0</v>
      </c>
      <c r="F574" s="90">
        <v>46017</v>
      </c>
      <c r="G574" s="69" t="s">
        <v>2075</v>
      </c>
      <c r="H574" s="62" t="s">
        <v>466</v>
      </c>
      <c r="I574" s="137"/>
      <c r="J574" s="95"/>
      <c r="K574" s="95"/>
    </row>
    <row r="575" spans="1:11" s="41" customFormat="1" ht="51">
      <c r="A575" s="55">
        <v>424</v>
      </c>
      <c r="B575" s="137" t="s">
        <v>2114</v>
      </c>
      <c r="C575" s="69">
        <v>27000</v>
      </c>
      <c r="D575" s="69">
        <f t="shared" si="69"/>
        <v>27000</v>
      </c>
      <c r="E575" s="69">
        <f t="shared" si="68"/>
        <v>0</v>
      </c>
      <c r="F575" s="90">
        <v>46017</v>
      </c>
      <c r="G575" s="69" t="s">
        <v>2075</v>
      </c>
      <c r="H575" s="62" t="s">
        <v>466</v>
      </c>
      <c r="I575" s="137"/>
      <c r="J575" s="95"/>
      <c r="K575" s="95"/>
    </row>
    <row r="576" spans="1:11" s="41" customFormat="1" ht="51">
      <c r="A576" s="55">
        <v>425</v>
      </c>
      <c r="B576" s="137" t="s">
        <v>2115</v>
      </c>
      <c r="C576" s="69">
        <v>34650</v>
      </c>
      <c r="D576" s="69">
        <f t="shared" si="69"/>
        <v>34650</v>
      </c>
      <c r="E576" s="69">
        <f t="shared" si="68"/>
        <v>0</v>
      </c>
      <c r="F576" s="90" t="s">
        <v>2111</v>
      </c>
      <c r="G576" s="200" t="s">
        <v>2112</v>
      </c>
      <c r="H576" s="62" t="s">
        <v>466</v>
      </c>
      <c r="I576" s="137"/>
      <c r="J576" s="95"/>
      <c r="K576" s="95"/>
    </row>
    <row r="577" spans="1:11" s="41" customFormat="1" ht="51">
      <c r="A577" s="55">
        <v>426</v>
      </c>
      <c r="B577" s="137" t="s">
        <v>2116</v>
      </c>
      <c r="C577" s="69">
        <v>38520</v>
      </c>
      <c r="D577" s="69">
        <f t="shared" si="69"/>
        <v>38520</v>
      </c>
      <c r="E577" s="69">
        <f t="shared" si="68"/>
        <v>0</v>
      </c>
      <c r="F577" s="90" t="s">
        <v>2111</v>
      </c>
      <c r="G577" s="200" t="s">
        <v>2112</v>
      </c>
      <c r="H577" s="62" t="s">
        <v>466</v>
      </c>
      <c r="I577" s="137"/>
      <c r="J577" s="95"/>
      <c r="K577" s="95"/>
    </row>
    <row r="578" spans="1:11" s="41" customFormat="1" ht="51">
      <c r="A578" s="55">
        <v>427</v>
      </c>
      <c r="B578" s="137" t="s">
        <v>2117</v>
      </c>
      <c r="C578" s="69">
        <v>36850</v>
      </c>
      <c r="D578" s="69">
        <f t="shared" si="69"/>
        <v>36850</v>
      </c>
      <c r="E578" s="69">
        <f t="shared" si="68"/>
        <v>0</v>
      </c>
      <c r="F578" s="90" t="s">
        <v>2111</v>
      </c>
      <c r="G578" s="200" t="s">
        <v>2112</v>
      </c>
      <c r="H578" s="62" t="s">
        <v>466</v>
      </c>
      <c r="I578" s="137"/>
      <c r="J578" s="95"/>
      <c r="K578" s="95"/>
    </row>
    <row r="579" spans="1:11" s="41" customFormat="1" ht="51">
      <c r="A579" s="55">
        <v>428</v>
      </c>
      <c r="B579" s="137" t="s">
        <v>2118</v>
      </c>
      <c r="C579" s="69">
        <v>49800</v>
      </c>
      <c r="D579" s="69">
        <f t="shared" si="69"/>
        <v>49800</v>
      </c>
      <c r="E579" s="69">
        <f t="shared" si="68"/>
        <v>0</v>
      </c>
      <c r="F579" s="90" t="s">
        <v>2111</v>
      </c>
      <c r="G579" s="200" t="s">
        <v>2112</v>
      </c>
      <c r="H579" s="62" t="s">
        <v>466</v>
      </c>
      <c r="I579" s="137"/>
      <c r="J579" s="95"/>
      <c r="K579" s="95"/>
    </row>
    <row r="580" spans="1:11" s="41" customFormat="1" ht="51">
      <c r="A580" s="55">
        <v>429</v>
      </c>
      <c r="B580" s="137" t="s">
        <v>2119</v>
      </c>
      <c r="C580" s="69">
        <v>21000</v>
      </c>
      <c r="D580" s="69">
        <f t="shared" si="69"/>
        <v>21000</v>
      </c>
      <c r="E580" s="69">
        <f t="shared" si="68"/>
        <v>0</v>
      </c>
      <c r="F580" s="90">
        <v>46017</v>
      </c>
      <c r="G580" s="69" t="s">
        <v>2075</v>
      </c>
      <c r="H580" s="62" t="s">
        <v>466</v>
      </c>
      <c r="I580" s="130"/>
      <c r="J580" s="95"/>
      <c r="K580" s="95"/>
    </row>
    <row r="581" spans="1:11" s="41" customFormat="1">
      <c r="A581" s="55"/>
      <c r="B581" s="138" t="s">
        <v>1388</v>
      </c>
      <c r="C581" s="24">
        <f>SUM(C571:C580)</f>
        <v>310428.33</v>
      </c>
      <c r="D581" s="24">
        <f>SUM(D571:D580)</f>
        <v>310428.33</v>
      </c>
      <c r="E581" s="24">
        <f>SUM(E571:E580)</f>
        <v>0</v>
      </c>
      <c r="F581" s="209"/>
      <c r="G581" s="130"/>
      <c r="H581" s="130"/>
      <c r="I581" s="137"/>
      <c r="J581" s="95"/>
      <c r="K581" s="95"/>
    </row>
    <row r="582" spans="1:11" s="41" customFormat="1" ht="15.75">
      <c r="A582" s="55"/>
      <c r="B582" s="319" t="s">
        <v>68</v>
      </c>
      <c r="C582" s="319"/>
      <c r="D582" s="319"/>
      <c r="E582" s="319"/>
      <c r="F582" s="319"/>
      <c r="G582" s="319"/>
      <c r="H582" s="319"/>
      <c r="I582" s="320"/>
      <c r="J582" s="95"/>
      <c r="K582" s="95"/>
    </row>
    <row r="583" spans="1:11" s="41" customFormat="1" ht="51">
      <c r="A583" s="55">
        <v>430</v>
      </c>
      <c r="B583" s="137" t="s">
        <v>1300</v>
      </c>
      <c r="C583" s="69">
        <v>26599</v>
      </c>
      <c r="D583" s="69">
        <v>26599</v>
      </c>
      <c r="E583" s="69">
        <v>0</v>
      </c>
      <c r="F583" s="90" t="s">
        <v>1293</v>
      </c>
      <c r="G583" s="200" t="s">
        <v>1292</v>
      </c>
      <c r="H583" s="62" t="s">
        <v>466</v>
      </c>
      <c r="I583" s="137"/>
      <c r="J583" s="95"/>
      <c r="K583" s="95"/>
    </row>
    <row r="584" spans="1:11" s="41" customFormat="1" ht="51">
      <c r="A584" s="55">
        <v>431</v>
      </c>
      <c r="B584" s="137" t="s">
        <v>1296</v>
      </c>
      <c r="C584" s="69">
        <v>37799</v>
      </c>
      <c r="D584" s="69">
        <v>37799</v>
      </c>
      <c r="E584" s="69">
        <v>0</v>
      </c>
      <c r="F584" s="90" t="s">
        <v>1293</v>
      </c>
      <c r="G584" s="200" t="s">
        <v>1292</v>
      </c>
      <c r="H584" s="62" t="s">
        <v>466</v>
      </c>
      <c r="I584" s="137"/>
      <c r="J584" s="95"/>
      <c r="K584" s="95"/>
    </row>
    <row r="585" spans="1:11" s="41" customFormat="1" ht="51">
      <c r="A585" s="55">
        <v>432</v>
      </c>
      <c r="B585" s="137" t="s">
        <v>2115</v>
      </c>
      <c r="C585" s="69">
        <v>34650</v>
      </c>
      <c r="D585" s="69">
        <f>C585</f>
        <v>34650</v>
      </c>
      <c r="E585" s="69">
        <f>C585-D585</f>
        <v>0</v>
      </c>
      <c r="F585" s="90" t="s">
        <v>2111</v>
      </c>
      <c r="G585" s="200" t="s">
        <v>2112</v>
      </c>
      <c r="H585" s="62" t="s">
        <v>466</v>
      </c>
      <c r="I585" s="137"/>
      <c r="J585" s="95"/>
      <c r="K585" s="95"/>
    </row>
    <row r="586" spans="1:11" s="41" customFormat="1" ht="51">
      <c r="A586" s="55">
        <v>433</v>
      </c>
      <c r="B586" s="137" t="s">
        <v>2120</v>
      </c>
      <c r="C586" s="69">
        <v>15000</v>
      </c>
      <c r="D586" s="69">
        <f>C586</f>
        <v>15000</v>
      </c>
      <c r="E586" s="69">
        <f>C586-D586</f>
        <v>0</v>
      </c>
      <c r="F586" s="90">
        <v>46017</v>
      </c>
      <c r="G586" s="69" t="s">
        <v>2075</v>
      </c>
      <c r="H586" s="62" t="s">
        <v>466</v>
      </c>
      <c r="I586" s="137"/>
      <c r="J586" s="95"/>
      <c r="K586" s="95"/>
    </row>
    <row r="587" spans="1:11" s="41" customFormat="1" ht="51">
      <c r="A587" s="55">
        <v>434</v>
      </c>
      <c r="B587" s="137" t="s">
        <v>2116</v>
      </c>
      <c r="C587" s="69">
        <v>38520</v>
      </c>
      <c r="D587" s="69">
        <f>C587</f>
        <v>38520</v>
      </c>
      <c r="E587" s="69">
        <f>C587-D587</f>
        <v>0</v>
      </c>
      <c r="F587" s="90" t="s">
        <v>2111</v>
      </c>
      <c r="G587" s="200" t="s">
        <v>2112</v>
      </c>
      <c r="H587" s="62" t="s">
        <v>466</v>
      </c>
      <c r="I587" s="137"/>
      <c r="J587" s="95"/>
      <c r="K587" s="95"/>
    </row>
    <row r="588" spans="1:11" s="41" customFormat="1" ht="51">
      <c r="A588" s="55">
        <v>435</v>
      </c>
      <c r="B588" s="137" t="s">
        <v>2121</v>
      </c>
      <c r="C588" s="69">
        <v>50090</v>
      </c>
      <c r="D588" s="69">
        <f>C588</f>
        <v>50090</v>
      </c>
      <c r="E588" s="69">
        <f>C588-D588</f>
        <v>0</v>
      </c>
      <c r="F588" s="90" t="s">
        <v>2111</v>
      </c>
      <c r="G588" s="200" t="s">
        <v>2112</v>
      </c>
      <c r="H588" s="62" t="s">
        <v>466</v>
      </c>
      <c r="I588" s="137"/>
      <c r="J588" s="95"/>
      <c r="K588" s="95"/>
    </row>
    <row r="589" spans="1:11" s="41" customFormat="1" ht="51">
      <c r="A589" s="55">
        <v>436</v>
      </c>
      <c r="B589" s="137" t="s">
        <v>2110</v>
      </c>
      <c r="C589" s="69">
        <v>19210.330000000002</v>
      </c>
      <c r="D589" s="69">
        <f>C589</f>
        <v>19210.330000000002</v>
      </c>
      <c r="E589" s="69">
        <v>0</v>
      </c>
      <c r="F589" s="90" t="s">
        <v>2111</v>
      </c>
      <c r="G589" s="200" t="s">
        <v>2112</v>
      </c>
      <c r="H589" s="62" t="s">
        <v>466</v>
      </c>
      <c r="I589" s="144"/>
      <c r="J589" s="95"/>
      <c r="K589" s="95"/>
    </row>
    <row r="590" spans="1:11" s="41" customFormat="1">
      <c r="A590" s="55"/>
      <c r="B590" s="138" t="s">
        <v>1387</v>
      </c>
      <c r="C590" s="24">
        <f>SUM(C583:C589)</f>
        <v>221868.33000000002</v>
      </c>
      <c r="D590" s="24">
        <f>SUM(D583:D589)</f>
        <v>221868.33000000002</v>
      </c>
      <c r="E590" s="24">
        <f>SUM(E583:E589)</f>
        <v>0</v>
      </c>
      <c r="F590" s="90"/>
      <c r="G590" s="200"/>
      <c r="H590" s="62"/>
      <c r="I590" s="144"/>
      <c r="J590" s="95"/>
      <c r="K590" s="95"/>
    </row>
    <row r="591" spans="1:11" s="41" customFormat="1" ht="15.75">
      <c r="A591" s="55"/>
      <c r="B591" s="319" t="s">
        <v>46</v>
      </c>
      <c r="C591" s="319"/>
      <c r="D591" s="319"/>
      <c r="E591" s="319"/>
      <c r="F591" s="319"/>
      <c r="G591" s="319"/>
      <c r="H591" s="319"/>
      <c r="I591" s="320"/>
      <c r="J591" s="95"/>
      <c r="K591" s="95"/>
    </row>
    <row r="592" spans="1:11" s="41" customFormat="1" ht="51">
      <c r="A592" s="55">
        <v>437</v>
      </c>
      <c r="B592" s="137" t="s">
        <v>1297</v>
      </c>
      <c r="C592" s="69">
        <v>44999</v>
      </c>
      <c r="D592" s="69">
        <v>44999</v>
      </c>
      <c r="E592" s="69">
        <v>0</v>
      </c>
      <c r="F592" s="90" t="s">
        <v>1293</v>
      </c>
      <c r="G592" s="200" t="s">
        <v>1292</v>
      </c>
      <c r="H592" s="62" t="s">
        <v>466</v>
      </c>
      <c r="I592" s="137"/>
      <c r="J592" s="95"/>
      <c r="K592" s="95"/>
    </row>
    <row r="593" spans="1:11" s="41" customFormat="1" ht="51">
      <c r="A593" s="55">
        <v>438</v>
      </c>
      <c r="B593" s="137" t="s">
        <v>1300</v>
      </c>
      <c r="C593" s="69">
        <v>26599</v>
      </c>
      <c r="D593" s="69">
        <v>26599</v>
      </c>
      <c r="E593" s="69">
        <f>C593-D593</f>
        <v>0</v>
      </c>
      <c r="F593" s="90">
        <v>45289</v>
      </c>
      <c r="G593" s="200" t="s">
        <v>1295</v>
      </c>
      <c r="H593" s="62" t="s">
        <v>466</v>
      </c>
      <c r="I593" s="137"/>
      <c r="J593" s="95"/>
      <c r="K593" s="95"/>
    </row>
    <row r="594" spans="1:11" s="41" customFormat="1" ht="51">
      <c r="A594" s="55">
        <v>439</v>
      </c>
      <c r="B594" s="137" t="s">
        <v>1296</v>
      </c>
      <c r="C594" s="69">
        <v>37799</v>
      </c>
      <c r="D594" s="69">
        <v>37799</v>
      </c>
      <c r="E594" s="69">
        <v>0</v>
      </c>
      <c r="F594" s="90" t="s">
        <v>1293</v>
      </c>
      <c r="G594" s="200" t="s">
        <v>1292</v>
      </c>
      <c r="H594" s="62" t="s">
        <v>466</v>
      </c>
      <c r="I594" s="137"/>
      <c r="J594" s="95"/>
      <c r="K594" s="95"/>
    </row>
    <row r="595" spans="1:11" s="41" customFormat="1" ht="51">
      <c r="A595" s="55">
        <v>440</v>
      </c>
      <c r="B595" s="137" t="s">
        <v>2110</v>
      </c>
      <c r="C595" s="69">
        <v>19210.34</v>
      </c>
      <c r="D595" s="69">
        <f>C595</f>
        <v>19210.34</v>
      </c>
      <c r="E595" s="69">
        <f>C595-D595</f>
        <v>0</v>
      </c>
      <c r="F595" s="90" t="s">
        <v>2111</v>
      </c>
      <c r="G595" s="200" t="s">
        <v>2112</v>
      </c>
      <c r="H595" s="62" t="s">
        <v>466</v>
      </c>
      <c r="I595" s="137"/>
      <c r="J595" s="95"/>
      <c r="K595" s="95"/>
    </row>
    <row r="596" spans="1:11" s="41" customFormat="1" ht="51">
      <c r="A596" s="55">
        <v>441</v>
      </c>
      <c r="B596" s="137" t="s">
        <v>2122</v>
      </c>
      <c r="C596" s="69">
        <v>34650</v>
      </c>
      <c r="D596" s="69">
        <f>C596</f>
        <v>34650</v>
      </c>
      <c r="E596" s="69">
        <v>0</v>
      </c>
      <c r="F596" s="90" t="s">
        <v>2111</v>
      </c>
      <c r="G596" s="200" t="s">
        <v>2112</v>
      </c>
      <c r="H596" s="62" t="s">
        <v>466</v>
      </c>
      <c r="I596" s="137"/>
      <c r="J596" s="95"/>
      <c r="K596" s="95"/>
    </row>
    <row r="597" spans="1:11" s="41" customFormat="1">
      <c r="A597" s="55"/>
      <c r="B597" s="138" t="s">
        <v>1386</v>
      </c>
      <c r="C597" s="24">
        <f>SUM(C592:C596)</f>
        <v>163257.34</v>
      </c>
      <c r="D597" s="24">
        <f>SUM(D592:D596)</f>
        <v>163257.34</v>
      </c>
      <c r="E597" s="24">
        <f>SUM(E595:E596)</f>
        <v>0</v>
      </c>
      <c r="F597" s="209"/>
      <c r="G597" s="130"/>
      <c r="H597" s="130"/>
      <c r="I597" s="137"/>
      <c r="J597" s="95"/>
      <c r="K597" s="95"/>
    </row>
    <row r="598" spans="1:11" s="41" customFormat="1">
      <c r="A598" s="55"/>
      <c r="B598" s="138" t="s">
        <v>1385</v>
      </c>
      <c r="C598" s="24">
        <f>C581+C590+C597</f>
        <v>695554</v>
      </c>
      <c r="D598" s="24">
        <f>D581+D590+D597</f>
        <v>695554</v>
      </c>
      <c r="E598" s="24">
        <f>SUM(E596:E597)</f>
        <v>0</v>
      </c>
      <c r="F598" s="209"/>
      <c r="G598" s="130"/>
      <c r="H598" s="130"/>
      <c r="I598" s="137"/>
      <c r="J598" s="95"/>
      <c r="K598" s="95"/>
    </row>
    <row r="599" spans="1:11" s="41" customFormat="1">
      <c r="A599" s="55"/>
      <c r="B599" s="138" t="s">
        <v>1389</v>
      </c>
      <c r="C599" s="24">
        <f>C568+C598</f>
        <v>15641716.23</v>
      </c>
      <c r="D599" s="24">
        <f>D568+D598</f>
        <v>5602218</v>
      </c>
      <c r="E599" s="24">
        <f>E568+E598</f>
        <v>10039498.23</v>
      </c>
      <c r="F599" s="209"/>
      <c r="G599" s="130"/>
      <c r="H599" s="130"/>
      <c r="I599" s="130"/>
      <c r="J599" s="95"/>
      <c r="K599" s="95"/>
    </row>
    <row r="600" spans="1:11" s="41" customFormat="1" ht="15.75">
      <c r="A600" s="55"/>
      <c r="B600" s="319" t="s">
        <v>102</v>
      </c>
      <c r="C600" s="319"/>
      <c r="D600" s="319"/>
      <c r="E600" s="319"/>
      <c r="F600" s="319"/>
      <c r="G600" s="319"/>
      <c r="H600" s="319"/>
      <c r="I600" s="320"/>
      <c r="J600" s="95"/>
      <c r="K600" s="95"/>
    </row>
    <row r="601" spans="1:11" s="41" customFormat="1" ht="15.75">
      <c r="A601" s="55"/>
      <c r="B601" s="319" t="s">
        <v>169</v>
      </c>
      <c r="C601" s="319"/>
      <c r="D601" s="319"/>
      <c r="E601" s="319"/>
      <c r="F601" s="319"/>
      <c r="G601" s="319"/>
      <c r="H601" s="319"/>
      <c r="I601" s="320"/>
      <c r="J601" s="95"/>
      <c r="K601" s="95"/>
    </row>
    <row r="602" spans="1:11" s="41" customFormat="1" ht="15.75">
      <c r="A602" s="55"/>
      <c r="B602" s="319" t="s">
        <v>46</v>
      </c>
      <c r="C602" s="319"/>
      <c r="D602" s="319"/>
      <c r="E602" s="319"/>
      <c r="F602" s="319"/>
      <c r="G602" s="319"/>
      <c r="H602" s="319"/>
      <c r="I602" s="320"/>
      <c r="J602" s="95"/>
      <c r="K602" s="95"/>
    </row>
    <row r="603" spans="1:11" s="41" customFormat="1" ht="51">
      <c r="A603" s="55">
        <v>442</v>
      </c>
      <c r="B603" s="137" t="s">
        <v>496</v>
      </c>
      <c r="C603" s="69">
        <v>8200</v>
      </c>
      <c r="D603" s="69">
        <f t="shared" ref="D603:D609" si="70">C603-E603</f>
        <v>8200</v>
      </c>
      <c r="E603" s="69">
        <v>0</v>
      </c>
      <c r="F603" s="206" t="s">
        <v>497</v>
      </c>
      <c r="G603" s="69" t="s">
        <v>665</v>
      </c>
      <c r="H603" s="62" t="s">
        <v>466</v>
      </c>
      <c r="I603" s="130"/>
      <c r="J603" s="95"/>
      <c r="K603" s="95"/>
    </row>
    <row r="604" spans="1:11" s="41" customFormat="1" ht="51">
      <c r="A604" s="55">
        <v>443</v>
      </c>
      <c r="B604" s="137" t="s">
        <v>85</v>
      </c>
      <c r="C604" s="69">
        <v>6960</v>
      </c>
      <c r="D604" s="69">
        <f t="shared" si="70"/>
        <v>6960</v>
      </c>
      <c r="E604" s="69">
        <v>0</v>
      </c>
      <c r="F604" s="206" t="s">
        <v>497</v>
      </c>
      <c r="G604" s="69" t="s">
        <v>665</v>
      </c>
      <c r="H604" s="62" t="s">
        <v>466</v>
      </c>
      <c r="I604" s="130"/>
      <c r="J604" s="95"/>
      <c r="K604" s="95"/>
    </row>
    <row r="605" spans="1:11" s="41" customFormat="1" ht="51">
      <c r="A605" s="55">
        <v>444</v>
      </c>
      <c r="B605" s="137" t="s">
        <v>86</v>
      </c>
      <c r="C605" s="69">
        <v>7410</v>
      </c>
      <c r="D605" s="69">
        <f t="shared" si="70"/>
        <v>7410</v>
      </c>
      <c r="E605" s="69">
        <v>0</v>
      </c>
      <c r="F605" s="206" t="s">
        <v>497</v>
      </c>
      <c r="G605" s="69" t="s">
        <v>665</v>
      </c>
      <c r="H605" s="62" t="s">
        <v>466</v>
      </c>
      <c r="I605" s="130"/>
      <c r="J605" s="95"/>
      <c r="K605" s="95"/>
    </row>
    <row r="606" spans="1:11" s="41" customFormat="1" ht="51">
      <c r="A606" s="55">
        <v>445</v>
      </c>
      <c r="B606" s="137" t="s">
        <v>87</v>
      </c>
      <c r="C606" s="69">
        <v>10000</v>
      </c>
      <c r="D606" s="69">
        <f t="shared" si="70"/>
        <v>10000</v>
      </c>
      <c r="E606" s="69">
        <v>0</v>
      </c>
      <c r="F606" s="209">
        <v>2007</v>
      </c>
      <c r="G606" s="130"/>
      <c r="H606" s="62" t="s">
        <v>466</v>
      </c>
      <c r="I606" s="130"/>
      <c r="J606" s="95"/>
      <c r="K606" s="95"/>
    </row>
    <row r="607" spans="1:11" s="41" customFormat="1" ht="51">
      <c r="A607" s="55">
        <v>446</v>
      </c>
      <c r="B607" s="137" t="s">
        <v>88</v>
      </c>
      <c r="C607" s="69">
        <v>27000</v>
      </c>
      <c r="D607" s="69">
        <f t="shared" si="70"/>
        <v>27000</v>
      </c>
      <c r="E607" s="69">
        <v>0</v>
      </c>
      <c r="F607" s="206" t="s">
        <v>498</v>
      </c>
      <c r="G607" s="69" t="s">
        <v>499</v>
      </c>
      <c r="H607" s="62" t="s">
        <v>466</v>
      </c>
      <c r="I607" s="130"/>
      <c r="J607" s="95"/>
      <c r="K607" s="95"/>
    </row>
    <row r="608" spans="1:11" s="41" customFormat="1" ht="51">
      <c r="A608" s="55">
        <v>447</v>
      </c>
      <c r="B608" s="137" t="s">
        <v>89</v>
      </c>
      <c r="C608" s="69">
        <v>19500</v>
      </c>
      <c r="D608" s="69">
        <f t="shared" si="70"/>
        <v>19500</v>
      </c>
      <c r="E608" s="69">
        <v>0</v>
      </c>
      <c r="F608" s="206" t="s">
        <v>498</v>
      </c>
      <c r="G608" s="69" t="s">
        <v>499</v>
      </c>
      <c r="H608" s="62" t="s">
        <v>466</v>
      </c>
      <c r="I608" s="130"/>
      <c r="J608" s="95"/>
      <c r="K608" s="95"/>
    </row>
    <row r="609" spans="1:11" s="41" customFormat="1" ht="51">
      <c r="A609" s="55">
        <v>448</v>
      </c>
      <c r="B609" s="56" t="s">
        <v>90</v>
      </c>
      <c r="C609" s="69">
        <v>11800</v>
      </c>
      <c r="D609" s="69">
        <f t="shared" si="70"/>
        <v>11800</v>
      </c>
      <c r="E609" s="69">
        <v>0</v>
      </c>
      <c r="F609" s="206" t="s">
        <v>497</v>
      </c>
      <c r="G609" s="69" t="s">
        <v>665</v>
      </c>
      <c r="H609" s="62" t="s">
        <v>466</v>
      </c>
      <c r="I609" s="62"/>
      <c r="J609" s="95"/>
      <c r="K609" s="95"/>
    </row>
    <row r="610" spans="1:11" s="41" customFormat="1">
      <c r="A610" s="55"/>
      <c r="B610" s="133" t="s">
        <v>93</v>
      </c>
      <c r="C610" s="24">
        <f>SUM(C603:C609)</f>
        <v>90870</v>
      </c>
      <c r="D610" s="24">
        <f>SUM(D603:D609)</f>
        <v>90870</v>
      </c>
      <c r="E610" s="24">
        <f>SUM(E603:E609)</f>
        <v>0</v>
      </c>
      <c r="F610" s="209"/>
      <c r="G610" s="62"/>
      <c r="H610" s="62"/>
      <c r="I610" s="62"/>
      <c r="J610" s="95"/>
      <c r="K610" s="95"/>
    </row>
    <row r="611" spans="1:11" s="41" customFormat="1" ht="15.75">
      <c r="A611" s="55"/>
      <c r="B611" s="319" t="s">
        <v>825</v>
      </c>
      <c r="C611" s="319"/>
      <c r="D611" s="319"/>
      <c r="E611" s="319"/>
      <c r="F611" s="319"/>
      <c r="G611" s="319"/>
      <c r="H611" s="319"/>
      <c r="I611" s="320"/>
      <c r="J611" s="95"/>
      <c r="K611" s="95"/>
    </row>
    <row r="612" spans="1:11" s="41" customFormat="1" ht="51">
      <c r="A612" s="55">
        <v>449</v>
      </c>
      <c r="B612" s="137" t="s">
        <v>87</v>
      </c>
      <c r="C612" s="69">
        <v>10000</v>
      </c>
      <c r="D612" s="69">
        <f t="shared" ref="D612" si="71">C612-E612</f>
        <v>10000</v>
      </c>
      <c r="E612" s="69">
        <v>0</v>
      </c>
      <c r="F612" s="90">
        <v>39443</v>
      </c>
      <c r="G612" s="130"/>
      <c r="H612" s="62" t="s">
        <v>466</v>
      </c>
      <c r="I612" s="62"/>
      <c r="J612" s="95"/>
      <c r="K612" s="95"/>
    </row>
    <row r="613" spans="1:11" s="41" customFormat="1">
      <c r="A613" s="55"/>
      <c r="B613" s="133" t="s">
        <v>93</v>
      </c>
      <c r="C613" s="24">
        <f>SUBTOTAL(9,C612)</f>
        <v>10000</v>
      </c>
      <c r="D613" s="24">
        <f>SUBTOTAL(9,D612)</f>
        <v>10000</v>
      </c>
      <c r="E613" s="24">
        <f>SUBTOTAL(9,E612)</f>
        <v>0</v>
      </c>
      <c r="F613" s="209"/>
      <c r="G613" s="130"/>
      <c r="H613" s="62"/>
      <c r="I613" s="62"/>
      <c r="J613" s="95"/>
      <c r="K613" s="95"/>
    </row>
    <row r="614" spans="1:11" s="41" customFormat="1">
      <c r="A614" s="55"/>
      <c r="B614" s="133" t="s">
        <v>500</v>
      </c>
      <c r="C614" s="24">
        <f>C613+C610</f>
        <v>100870</v>
      </c>
      <c r="D614" s="24">
        <f>D613+D610</f>
        <v>100870</v>
      </c>
      <c r="E614" s="24">
        <f t="shared" ref="E614" si="72">E610</f>
        <v>0</v>
      </c>
      <c r="F614" s="209"/>
      <c r="G614" s="62"/>
      <c r="H614" s="62"/>
      <c r="I614" s="62"/>
      <c r="J614" s="95"/>
      <c r="K614" s="95"/>
    </row>
    <row r="615" spans="1:11" s="41" customFormat="1">
      <c r="A615" s="55"/>
      <c r="B615" s="133" t="s">
        <v>120</v>
      </c>
      <c r="C615" s="24">
        <v>0</v>
      </c>
      <c r="D615" s="24">
        <v>0</v>
      </c>
      <c r="E615" s="24">
        <v>0</v>
      </c>
      <c r="F615" s="209"/>
      <c r="G615" s="62"/>
      <c r="H615" s="62"/>
      <c r="I615" s="62"/>
      <c r="J615" s="95"/>
      <c r="K615" s="95"/>
    </row>
    <row r="616" spans="1:11" s="41" customFormat="1">
      <c r="A616" s="55"/>
      <c r="B616" s="133" t="s">
        <v>121</v>
      </c>
      <c r="C616" s="24">
        <f>C615+C614</f>
        <v>100870</v>
      </c>
      <c r="D616" s="24">
        <f>D615+D614</f>
        <v>100870</v>
      </c>
      <c r="E616" s="24">
        <f>E615+E614</f>
        <v>0</v>
      </c>
      <c r="F616" s="24"/>
      <c r="G616" s="24"/>
      <c r="H616" s="24"/>
      <c r="I616" s="24"/>
      <c r="J616" s="95"/>
      <c r="K616" s="95"/>
    </row>
    <row r="617" spans="1:11" s="41" customFormat="1" ht="15.75">
      <c r="A617" s="55"/>
      <c r="B617" s="282" t="s">
        <v>101</v>
      </c>
      <c r="C617" s="282"/>
      <c r="D617" s="282"/>
      <c r="E617" s="282"/>
      <c r="F617" s="282"/>
      <c r="G617" s="282"/>
      <c r="H617" s="282"/>
      <c r="I617" s="283"/>
      <c r="J617" s="95"/>
      <c r="K617" s="95"/>
    </row>
    <row r="618" spans="1:11" s="41" customFormat="1" ht="15.75">
      <c r="A618" s="55"/>
      <c r="B618" s="282" t="s">
        <v>826</v>
      </c>
      <c r="C618" s="282"/>
      <c r="D618" s="282"/>
      <c r="E618" s="282"/>
      <c r="F618" s="282"/>
      <c r="G618" s="282"/>
      <c r="H618" s="282"/>
      <c r="I618" s="283"/>
      <c r="J618" s="95"/>
      <c r="K618" s="95"/>
    </row>
    <row r="619" spans="1:11" s="41" customFormat="1" ht="15.75">
      <c r="A619" s="55"/>
      <c r="B619" s="282" t="s">
        <v>46</v>
      </c>
      <c r="C619" s="282"/>
      <c r="D619" s="282"/>
      <c r="E619" s="282"/>
      <c r="F619" s="282"/>
      <c r="G619" s="282"/>
      <c r="H619" s="282"/>
      <c r="I619" s="283"/>
      <c r="J619" s="95"/>
      <c r="K619" s="95"/>
    </row>
    <row r="620" spans="1:11" s="41" customFormat="1" ht="51">
      <c r="A620" s="55">
        <v>450</v>
      </c>
      <c r="B620" s="56" t="s">
        <v>108</v>
      </c>
      <c r="C620" s="69">
        <v>9900</v>
      </c>
      <c r="D620" s="69">
        <f>C620-E620</f>
        <v>9900</v>
      </c>
      <c r="E620" s="69">
        <v>0</v>
      </c>
      <c r="F620" s="90">
        <v>41261</v>
      </c>
      <c r="G620" s="69" t="s">
        <v>666</v>
      </c>
      <c r="H620" s="62" t="s">
        <v>466</v>
      </c>
      <c r="I620" s="98"/>
      <c r="J620" s="95"/>
      <c r="K620" s="95"/>
    </row>
    <row r="621" spans="1:11" s="41" customFormat="1" ht="51">
      <c r="A621" s="55">
        <v>451</v>
      </c>
      <c r="B621" s="56" t="s">
        <v>113</v>
      </c>
      <c r="C621" s="69">
        <v>3840.23</v>
      </c>
      <c r="D621" s="69">
        <f>C621-E621</f>
        <v>3840.23</v>
      </c>
      <c r="E621" s="69">
        <v>0</v>
      </c>
      <c r="F621" s="204">
        <v>40515</v>
      </c>
      <c r="G621" s="200" t="s">
        <v>490</v>
      </c>
      <c r="H621" s="62" t="s">
        <v>466</v>
      </c>
      <c r="I621" s="98"/>
      <c r="J621" s="95"/>
      <c r="K621" s="95"/>
    </row>
    <row r="622" spans="1:11" s="41" customFormat="1" ht="51">
      <c r="A622" s="55">
        <v>452</v>
      </c>
      <c r="B622" s="56" t="s">
        <v>109</v>
      </c>
      <c r="C622" s="69">
        <v>16700</v>
      </c>
      <c r="D622" s="69">
        <f>C622-E622</f>
        <v>16700</v>
      </c>
      <c r="E622" s="69">
        <v>0</v>
      </c>
      <c r="F622" s="90">
        <v>41267</v>
      </c>
      <c r="G622" s="69" t="s">
        <v>667</v>
      </c>
      <c r="H622" s="62" t="s">
        <v>466</v>
      </c>
      <c r="I622" s="98"/>
      <c r="J622" s="201"/>
      <c r="K622" s="95"/>
    </row>
    <row r="623" spans="1:11" s="41" customFormat="1" ht="51">
      <c r="A623" s="55">
        <v>453</v>
      </c>
      <c r="B623" s="56" t="s">
        <v>104</v>
      </c>
      <c r="C623" s="69">
        <v>7850</v>
      </c>
      <c r="D623" s="69">
        <f t="shared" ref="D623:D637" si="73">C623-E623</f>
        <v>7850</v>
      </c>
      <c r="E623" s="69">
        <v>0</v>
      </c>
      <c r="F623" s="90">
        <v>41010</v>
      </c>
      <c r="G623" s="69" t="s">
        <v>491</v>
      </c>
      <c r="H623" s="62" t="s">
        <v>466</v>
      </c>
      <c r="I623" s="98"/>
      <c r="J623" s="201"/>
      <c r="K623" s="95"/>
    </row>
    <row r="624" spans="1:11" s="41" customFormat="1" ht="51">
      <c r="A624" s="55">
        <v>454</v>
      </c>
      <c r="B624" s="56" t="s">
        <v>105</v>
      </c>
      <c r="C624" s="69">
        <v>10000</v>
      </c>
      <c r="D624" s="69">
        <f t="shared" si="73"/>
        <v>10000</v>
      </c>
      <c r="E624" s="69">
        <v>0</v>
      </c>
      <c r="F624" s="90">
        <v>41261</v>
      </c>
      <c r="G624" s="69" t="s">
        <v>668</v>
      </c>
      <c r="H624" s="62" t="s">
        <v>466</v>
      </c>
      <c r="I624" s="98"/>
      <c r="J624" s="201"/>
      <c r="K624" s="95"/>
    </row>
    <row r="625" spans="1:11" s="41" customFormat="1" ht="51">
      <c r="A625" s="55">
        <v>455</v>
      </c>
      <c r="B625" s="56" t="s">
        <v>105</v>
      </c>
      <c r="C625" s="69">
        <v>10000</v>
      </c>
      <c r="D625" s="69">
        <f t="shared" si="73"/>
        <v>10000</v>
      </c>
      <c r="E625" s="69">
        <v>0</v>
      </c>
      <c r="F625" s="90">
        <v>41261</v>
      </c>
      <c r="G625" s="69" t="s">
        <v>668</v>
      </c>
      <c r="H625" s="62" t="s">
        <v>466</v>
      </c>
      <c r="I625" s="98"/>
      <c r="J625" s="201"/>
      <c r="K625" s="95"/>
    </row>
    <row r="626" spans="1:11" s="41" customFormat="1" ht="51">
      <c r="A626" s="55">
        <v>456</v>
      </c>
      <c r="B626" s="56" t="s">
        <v>105</v>
      </c>
      <c r="C626" s="69">
        <v>10000</v>
      </c>
      <c r="D626" s="69">
        <f t="shared" si="73"/>
        <v>10000</v>
      </c>
      <c r="E626" s="69">
        <v>0</v>
      </c>
      <c r="F626" s="90">
        <v>41261</v>
      </c>
      <c r="G626" s="69" t="s">
        <v>668</v>
      </c>
      <c r="H626" s="62" t="s">
        <v>466</v>
      </c>
      <c r="I626" s="98"/>
      <c r="J626" s="201"/>
      <c r="K626" s="95"/>
    </row>
    <row r="627" spans="1:11" s="41" customFormat="1" ht="51">
      <c r="A627" s="55">
        <v>457</v>
      </c>
      <c r="B627" s="56" t="s">
        <v>106</v>
      </c>
      <c r="C627" s="69">
        <v>3200</v>
      </c>
      <c r="D627" s="69">
        <f t="shared" si="73"/>
        <v>3200</v>
      </c>
      <c r="E627" s="69">
        <v>0</v>
      </c>
      <c r="F627" s="90">
        <v>41270</v>
      </c>
      <c r="G627" s="69" t="s">
        <v>669</v>
      </c>
      <c r="H627" s="62" t="s">
        <v>466</v>
      </c>
      <c r="I627" s="98"/>
      <c r="J627" s="201"/>
      <c r="K627" s="95"/>
    </row>
    <row r="628" spans="1:11" s="41" customFormat="1" ht="51">
      <c r="A628" s="55">
        <v>458</v>
      </c>
      <c r="B628" s="56" t="s">
        <v>107</v>
      </c>
      <c r="C628" s="69">
        <v>6000</v>
      </c>
      <c r="D628" s="69">
        <f t="shared" si="73"/>
        <v>6000</v>
      </c>
      <c r="E628" s="69">
        <v>0</v>
      </c>
      <c r="F628" s="90">
        <v>41261</v>
      </c>
      <c r="G628" s="69" t="s">
        <v>666</v>
      </c>
      <c r="H628" s="62" t="s">
        <v>466</v>
      </c>
      <c r="I628" s="98"/>
      <c r="J628" s="201"/>
      <c r="K628" s="95"/>
    </row>
    <row r="629" spans="1:11" s="41" customFormat="1" ht="51">
      <c r="A629" s="55">
        <v>459</v>
      </c>
      <c r="B629" s="56" t="s">
        <v>91</v>
      </c>
      <c r="C629" s="69">
        <v>3600</v>
      </c>
      <c r="D629" s="69">
        <f t="shared" si="73"/>
        <v>3600</v>
      </c>
      <c r="E629" s="69">
        <v>0</v>
      </c>
      <c r="F629" s="90">
        <v>39440</v>
      </c>
      <c r="G629" s="69" t="s">
        <v>489</v>
      </c>
      <c r="H629" s="62" t="s">
        <v>466</v>
      </c>
      <c r="I629" s="98"/>
      <c r="J629" s="201"/>
      <c r="K629" s="95"/>
    </row>
    <row r="630" spans="1:11" s="41" customFormat="1" ht="51">
      <c r="A630" s="55">
        <v>460</v>
      </c>
      <c r="B630" s="56" t="s">
        <v>92</v>
      </c>
      <c r="C630" s="69">
        <v>5500</v>
      </c>
      <c r="D630" s="69">
        <f t="shared" si="73"/>
        <v>5500</v>
      </c>
      <c r="E630" s="69">
        <v>0</v>
      </c>
      <c r="F630" s="90">
        <v>39440</v>
      </c>
      <c r="G630" s="69" t="s">
        <v>489</v>
      </c>
      <c r="H630" s="62" t="s">
        <v>466</v>
      </c>
      <c r="I630" s="98"/>
      <c r="J630" s="201"/>
      <c r="K630" s="95"/>
    </row>
    <row r="631" spans="1:11" s="41" customFormat="1" ht="51">
      <c r="A631" s="55">
        <v>461</v>
      </c>
      <c r="B631" s="56" t="s">
        <v>742</v>
      </c>
      <c r="C631" s="69">
        <v>7870</v>
      </c>
      <c r="D631" s="69">
        <f t="shared" si="73"/>
        <v>7870</v>
      </c>
      <c r="E631" s="69">
        <v>0</v>
      </c>
      <c r="F631" s="90">
        <v>43068</v>
      </c>
      <c r="G631" s="69" t="s">
        <v>741</v>
      </c>
      <c r="H631" s="62" t="s">
        <v>466</v>
      </c>
      <c r="I631" s="98"/>
      <c r="J631" s="201"/>
      <c r="K631" s="95"/>
    </row>
    <row r="632" spans="1:11" s="41" customFormat="1" ht="51">
      <c r="A632" s="55">
        <v>462</v>
      </c>
      <c r="B632" s="56" t="s">
        <v>743</v>
      </c>
      <c r="C632" s="69">
        <v>10000</v>
      </c>
      <c r="D632" s="69">
        <f t="shared" si="73"/>
        <v>10000</v>
      </c>
      <c r="E632" s="69">
        <v>0</v>
      </c>
      <c r="F632" s="90">
        <v>43073</v>
      </c>
      <c r="G632" s="69" t="s">
        <v>744</v>
      </c>
      <c r="H632" s="62" t="s">
        <v>466</v>
      </c>
      <c r="I632" s="98"/>
      <c r="J632" s="95"/>
      <c r="K632" s="95"/>
    </row>
    <row r="633" spans="1:11" s="41" customFormat="1" ht="51">
      <c r="A633" s="55">
        <v>463</v>
      </c>
      <c r="B633" s="56" t="s">
        <v>745</v>
      </c>
      <c r="C633" s="69">
        <v>4800</v>
      </c>
      <c r="D633" s="69">
        <f t="shared" si="73"/>
        <v>4800</v>
      </c>
      <c r="E633" s="69">
        <v>0</v>
      </c>
      <c r="F633" s="90">
        <v>43095</v>
      </c>
      <c r="G633" s="69" t="s">
        <v>738</v>
      </c>
      <c r="H633" s="62" t="s">
        <v>466</v>
      </c>
      <c r="I633" s="98"/>
      <c r="J633" s="95"/>
      <c r="K633" s="95"/>
    </row>
    <row r="634" spans="1:11" s="41" customFormat="1" ht="51">
      <c r="A634" s="55">
        <v>464</v>
      </c>
      <c r="B634" s="56" t="s">
        <v>745</v>
      </c>
      <c r="C634" s="69">
        <v>4800</v>
      </c>
      <c r="D634" s="69">
        <f t="shared" si="73"/>
        <v>4800</v>
      </c>
      <c r="E634" s="69">
        <v>0</v>
      </c>
      <c r="F634" s="90">
        <v>43095</v>
      </c>
      <c r="G634" s="69" t="s">
        <v>738</v>
      </c>
      <c r="H634" s="62" t="s">
        <v>466</v>
      </c>
      <c r="I634" s="98"/>
      <c r="J634" s="95"/>
      <c r="K634" s="95"/>
    </row>
    <row r="635" spans="1:11" s="41" customFormat="1" ht="51">
      <c r="A635" s="55">
        <v>465</v>
      </c>
      <c r="B635" s="56" t="s">
        <v>746</v>
      </c>
      <c r="C635" s="69">
        <v>3400</v>
      </c>
      <c r="D635" s="69">
        <f t="shared" si="73"/>
        <v>3400</v>
      </c>
      <c r="E635" s="69">
        <v>0</v>
      </c>
      <c r="F635" s="90">
        <v>43095</v>
      </c>
      <c r="G635" s="69" t="s">
        <v>738</v>
      </c>
      <c r="H635" s="62" t="s">
        <v>466</v>
      </c>
      <c r="I635" s="98"/>
      <c r="J635" s="95"/>
      <c r="K635" s="95"/>
    </row>
    <row r="636" spans="1:11" s="41" customFormat="1" ht="51">
      <c r="A636" s="55">
        <v>466</v>
      </c>
      <c r="B636" s="56" t="s">
        <v>747</v>
      </c>
      <c r="C636" s="69">
        <v>3260</v>
      </c>
      <c r="D636" s="69">
        <f t="shared" si="73"/>
        <v>3260</v>
      </c>
      <c r="E636" s="69">
        <v>0</v>
      </c>
      <c r="F636" s="90">
        <v>43095</v>
      </c>
      <c r="G636" s="69" t="s">
        <v>738</v>
      </c>
      <c r="H636" s="62" t="s">
        <v>466</v>
      </c>
      <c r="I636" s="98"/>
      <c r="J636" s="95"/>
      <c r="K636" s="95"/>
    </row>
    <row r="637" spans="1:11" s="41" customFormat="1" ht="51">
      <c r="A637" s="55">
        <v>467</v>
      </c>
      <c r="B637" s="56" t="s">
        <v>827</v>
      </c>
      <c r="C637" s="69">
        <v>12000</v>
      </c>
      <c r="D637" s="69">
        <f t="shared" si="73"/>
        <v>12000</v>
      </c>
      <c r="E637" s="69">
        <v>0</v>
      </c>
      <c r="F637" s="90">
        <v>43460</v>
      </c>
      <c r="G637" s="200" t="s">
        <v>818</v>
      </c>
      <c r="H637" s="62" t="s">
        <v>466</v>
      </c>
      <c r="I637" s="98"/>
      <c r="J637" s="95"/>
      <c r="K637" s="95"/>
    </row>
    <row r="638" spans="1:11" s="41" customFormat="1" ht="51">
      <c r="A638" s="55">
        <v>468</v>
      </c>
      <c r="B638" s="56" t="s">
        <v>1038</v>
      </c>
      <c r="C638" s="69">
        <v>25540</v>
      </c>
      <c r="D638" s="69">
        <v>25540</v>
      </c>
      <c r="E638" s="69">
        <v>0</v>
      </c>
      <c r="F638" s="90">
        <v>44155</v>
      </c>
      <c r="G638" s="200" t="s">
        <v>1039</v>
      </c>
      <c r="H638" s="62" t="s">
        <v>466</v>
      </c>
      <c r="I638" s="98"/>
      <c r="J638" s="95"/>
      <c r="K638" s="95"/>
    </row>
    <row r="639" spans="1:11" s="41" customFormat="1" ht="51">
      <c r="A639" s="55">
        <v>469</v>
      </c>
      <c r="B639" s="56" t="s">
        <v>1038</v>
      </c>
      <c r="C639" s="69">
        <v>25540</v>
      </c>
      <c r="D639" s="69">
        <v>25540</v>
      </c>
      <c r="E639" s="69">
        <v>0</v>
      </c>
      <c r="F639" s="90">
        <v>44155</v>
      </c>
      <c r="G639" s="200" t="s">
        <v>1039</v>
      </c>
      <c r="H639" s="62" t="s">
        <v>466</v>
      </c>
      <c r="I639" s="98"/>
      <c r="J639" s="95"/>
      <c r="K639" s="95"/>
    </row>
    <row r="640" spans="1:11" s="41" customFormat="1" ht="51">
      <c r="A640" s="55">
        <v>470</v>
      </c>
      <c r="B640" s="56" t="s">
        <v>1391</v>
      </c>
      <c r="C640" s="69">
        <v>19870</v>
      </c>
      <c r="D640" s="69">
        <v>19870</v>
      </c>
      <c r="E640" s="69">
        <v>0</v>
      </c>
      <c r="F640" s="90">
        <v>45289</v>
      </c>
      <c r="G640" s="200" t="s">
        <v>1292</v>
      </c>
      <c r="H640" s="62" t="s">
        <v>466</v>
      </c>
      <c r="I640" s="98"/>
      <c r="J640" s="95"/>
      <c r="K640" s="95"/>
    </row>
    <row r="641" spans="1:11" s="41" customFormat="1" ht="51">
      <c r="A641" s="55">
        <v>471</v>
      </c>
      <c r="B641" s="56" t="s">
        <v>1198</v>
      </c>
      <c r="C641" s="69">
        <v>17490</v>
      </c>
      <c r="D641" s="69">
        <v>17490</v>
      </c>
      <c r="E641" s="69">
        <v>0</v>
      </c>
      <c r="F641" s="90">
        <v>44550</v>
      </c>
      <c r="G641" s="200" t="s">
        <v>1199</v>
      </c>
      <c r="H641" s="62" t="s">
        <v>466</v>
      </c>
      <c r="I641" s="98"/>
      <c r="J641" s="95"/>
      <c r="K641" s="95"/>
    </row>
    <row r="642" spans="1:11" s="41" customFormat="1" ht="51">
      <c r="A642" s="55">
        <v>472</v>
      </c>
      <c r="B642" s="56" t="s">
        <v>2123</v>
      </c>
      <c r="C642" s="69">
        <v>19000</v>
      </c>
      <c r="D642" s="69">
        <f>C642</f>
        <v>19000</v>
      </c>
      <c r="E642" s="69">
        <v>0</v>
      </c>
      <c r="F642" s="90">
        <v>46017</v>
      </c>
      <c r="G642" s="69" t="s">
        <v>2075</v>
      </c>
      <c r="H642" s="62" t="s">
        <v>466</v>
      </c>
      <c r="I642" s="98"/>
      <c r="J642" s="95"/>
      <c r="K642" s="95"/>
    </row>
    <row r="643" spans="1:11" s="41" customFormat="1" ht="51">
      <c r="A643" s="55">
        <v>473</v>
      </c>
      <c r="B643" s="56" t="s">
        <v>2123</v>
      </c>
      <c r="C643" s="69">
        <v>19000</v>
      </c>
      <c r="D643" s="69">
        <f>C643</f>
        <v>19000</v>
      </c>
      <c r="E643" s="69">
        <v>0</v>
      </c>
      <c r="F643" s="90">
        <v>46017</v>
      </c>
      <c r="G643" s="69" t="s">
        <v>2075</v>
      </c>
      <c r="H643" s="62" t="s">
        <v>466</v>
      </c>
      <c r="I643" s="98"/>
      <c r="J643" s="211"/>
      <c r="K643" s="211"/>
    </row>
    <row r="644" spans="1:11" s="41" customFormat="1" ht="51">
      <c r="A644" s="55">
        <v>474</v>
      </c>
      <c r="B644" s="56" t="s">
        <v>2123</v>
      </c>
      <c r="C644" s="69">
        <v>19000</v>
      </c>
      <c r="D644" s="69">
        <f>C644</f>
        <v>19000</v>
      </c>
      <c r="E644" s="69">
        <v>0</v>
      </c>
      <c r="F644" s="90">
        <v>46017</v>
      </c>
      <c r="G644" s="69" t="s">
        <v>2075</v>
      </c>
      <c r="H644" s="62" t="s">
        <v>466</v>
      </c>
      <c r="I644" s="98"/>
      <c r="J644" s="211"/>
      <c r="K644" s="211"/>
    </row>
    <row r="645" spans="1:11" s="41" customFormat="1" ht="51">
      <c r="A645" s="55">
        <v>475</v>
      </c>
      <c r="B645" s="56" t="s">
        <v>2123</v>
      </c>
      <c r="C645" s="69">
        <v>19000</v>
      </c>
      <c r="D645" s="69">
        <f>C645</f>
        <v>19000</v>
      </c>
      <c r="E645" s="69">
        <v>0</v>
      </c>
      <c r="F645" s="90">
        <v>46017</v>
      </c>
      <c r="G645" s="69" t="s">
        <v>2075</v>
      </c>
      <c r="H645" s="62" t="s">
        <v>466</v>
      </c>
      <c r="I645" s="98"/>
      <c r="J645" s="211"/>
      <c r="K645" s="211"/>
    </row>
    <row r="646" spans="1:11" s="41" customFormat="1">
      <c r="A646" s="55"/>
      <c r="B646" s="133" t="s">
        <v>110</v>
      </c>
      <c r="C646" s="24">
        <f>SUM(C620:C645)</f>
        <v>297160.23</v>
      </c>
      <c r="D646" s="24">
        <f>SUM(D620:D645)</f>
        <v>297160.23</v>
      </c>
      <c r="E646" s="24">
        <f>SUM(E620:E645)</f>
        <v>0</v>
      </c>
      <c r="F646" s="209"/>
      <c r="G646" s="62"/>
      <c r="H646" s="62"/>
      <c r="I646" s="62"/>
      <c r="J646" s="211"/>
      <c r="K646" s="211"/>
    </row>
    <row r="647" spans="1:11" s="41" customFormat="1" ht="15.75">
      <c r="A647" s="55"/>
      <c r="B647" s="282" t="s">
        <v>68</v>
      </c>
      <c r="C647" s="282"/>
      <c r="D647" s="282"/>
      <c r="E647" s="282"/>
      <c r="F647" s="282"/>
      <c r="G647" s="282"/>
      <c r="H647" s="282"/>
      <c r="I647" s="283"/>
      <c r="J647" s="211"/>
      <c r="K647" s="211"/>
    </row>
    <row r="648" spans="1:11" s="41" customFormat="1" ht="51">
      <c r="A648" s="55">
        <v>476</v>
      </c>
      <c r="B648" s="212" t="s">
        <v>414</v>
      </c>
      <c r="C648" s="69">
        <v>9775</v>
      </c>
      <c r="D648" s="69">
        <f>C648-E648</f>
        <v>9775</v>
      </c>
      <c r="E648" s="69">
        <v>0</v>
      </c>
      <c r="F648" s="90">
        <v>41821</v>
      </c>
      <c r="G648" s="62" t="s">
        <v>502</v>
      </c>
      <c r="H648" s="62" t="s">
        <v>466</v>
      </c>
      <c r="I648" s="98"/>
      <c r="J648" s="211"/>
      <c r="K648" s="211"/>
    </row>
    <row r="649" spans="1:11" s="41" customFormat="1" ht="51">
      <c r="A649" s="55">
        <v>477</v>
      </c>
      <c r="B649" s="212" t="s">
        <v>413</v>
      </c>
      <c r="C649" s="69">
        <v>4485</v>
      </c>
      <c r="D649" s="69">
        <f t="shared" ref="D649:D665" si="74">C649-E649</f>
        <v>4485</v>
      </c>
      <c r="E649" s="69">
        <v>0</v>
      </c>
      <c r="F649" s="90">
        <v>41821</v>
      </c>
      <c r="G649" s="62" t="s">
        <v>502</v>
      </c>
      <c r="H649" s="62" t="s">
        <v>466</v>
      </c>
      <c r="I649" s="98"/>
      <c r="J649" s="211"/>
      <c r="K649" s="211"/>
    </row>
    <row r="650" spans="1:11" s="41" customFormat="1" ht="51">
      <c r="A650" s="55">
        <v>478</v>
      </c>
      <c r="B650" s="212" t="s">
        <v>503</v>
      </c>
      <c r="C650" s="69">
        <v>5175</v>
      </c>
      <c r="D650" s="69">
        <f t="shared" si="74"/>
        <v>5175</v>
      </c>
      <c r="E650" s="69">
        <v>0</v>
      </c>
      <c r="F650" s="90">
        <v>41821</v>
      </c>
      <c r="G650" s="62" t="s">
        <v>502</v>
      </c>
      <c r="H650" s="62" t="s">
        <v>466</v>
      </c>
      <c r="I650" s="98"/>
      <c r="J650" s="211"/>
      <c r="K650" s="211"/>
    </row>
    <row r="651" spans="1:11" s="41" customFormat="1" ht="51">
      <c r="A651" s="55">
        <v>479</v>
      </c>
      <c r="B651" s="212" t="s">
        <v>503</v>
      </c>
      <c r="C651" s="69">
        <v>5175</v>
      </c>
      <c r="D651" s="69">
        <f t="shared" si="74"/>
        <v>5175</v>
      </c>
      <c r="E651" s="69">
        <v>0</v>
      </c>
      <c r="F651" s="90">
        <v>41821</v>
      </c>
      <c r="G651" s="62" t="s">
        <v>502</v>
      </c>
      <c r="H651" s="62" t="s">
        <v>466</v>
      </c>
      <c r="I651" s="98"/>
      <c r="J651" s="211"/>
      <c r="K651" s="211"/>
    </row>
    <row r="652" spans="1:11" s="41" customFormat="1" ht="51">
      <c r="A652" s="55">
        <v>480</v>
      </c>
      <c r="B652" s="212" t="s">
        <v>503</v>
      </c>
      <c r="C652" s="69">
        <v>5175</v>
      </c>
      <c r="D652" s="69">
        <f t="shared" si="74"/>
        <v>5175</v>
      </c>
      <c r="E652" s="69">
        <v>0</v>
      </c>
      <c r="F652" s="90">
        <v>41821</v>
      </c>
      <c r="G652" s="62" t="s">
        <v>502</v>
      </c>
      <c r="H652" s="62" t="s">
        <v>466</v>
      </c>
      <c r="I652" s="98"/>
      <c r="J652" s="211"/>
      <c r="K652" s="211"/>
    </row>
    <row r="653" spans="1:11" s="41" customFormat="1" ht="51">
      <c r="A653" s="55">
        <v>481</v>
      </c>
      <c r="B653" s="56" t="s">
        <v>99</v>
      </c>
      <c r="C653" s="69">
        <v>3600</v>
      </c>
      <c r="D653" s="69">
        <f t="shared" si="74"/>
        <v>3600</v>
      </c>
      <c r="E653" s="69">
        <v>0</v>
      </c>
      <c r="F653" s="90">
        <v>39434</v>
      </c>
      <c r="G653" s="69" t="s">
        <v>475</v>
      </c>
      <c r="H653" s="62" t="s">
        <v>466</v>
      </c>
      <c r="I653" s="98"/>
      <c r="J653" s="211"/>
      <c r="K653" s="211"/>
    </row>
    <row r="654" spans="1:11" s="41" customFormat="1" ht="51">
      <c r="A654" s="55">
        <v>482</v>
      </c>
      <c r="B654" s="56" t="s">
        <v>96</v>
      </c>
      <c r="C654" s="69">
        <v>5700</v>
      </c>
      <c r="D654" s="69">
        <f t="shared" si="74"/>
        <v>5700</v>
      </c>
      <c r="E654" s="69">
        <v>0</v>
      </c>
      <c r="F654" s="90">
        <v>39434</v>
      </c>
      <c r="G654" s="69" t="s">
        <v>475</v>
      </c>
      <c r="H654" s="62" t="s">
        <v>466</v>
      </c>
      <c r="I654" s="98"/>
      <c r="J654" s="211"/>
      <c r="K654" s="211"/>
    </row>
    <row r="655" spans="1:11" s="41" customFormat="1" ht="51">
      <c r="A655" s="55">
        <v>483</v>
      </c>
      <c r="B655" s="57" t="s">
        <v>100</v>
      </c>
      <c r="C655" s="69">
        <v>3650</v>
      </c>
      <c r="D655" s="69">
        <f t="shared" si="74"/>
        <v>3650</v>
      </c>
      <c r="E655" s="69">
        <v>0</v>
      </c>
      <c r="F655" s="90">
        <v>39434</v>
      </c>
      <c r="G655" s="69" t="s">
        <v>475</v>
      </c>
      <c r="H655" s="62" t="s">
        <v>466</v>
      </c>
      <c r="I655" s="98"/>
      <c r="J655" s="211"/>
      <c r="K655" s="211"/>
    </row>
    <row r="656" spans="1:11" s="41" customFormat="1" ht="51">
      <c r="A656" s="55">
        <v>484</v>
      </c>
      <c r="B656" s="56" t="s">
        <v>98</v>
      </c>
      <c r="C656" s="69">
        <v>5550</v>
      </c>
      <c r="D656" s="69">
        <f t="shared" si="74"/>
        <v>5550</v>
      </c>
      <c r="E656" s="69">
        <v>0</v>
      </c>
      <c r="F656" s="90">
        <v>39434</v>
      </c>
      <c r="G656" s="69" t="s">
        <v>475</v>
      </c>
      <c r="H656" s="62" t="s">
        <v>466</v>
      </c>
      <c r="I656" s="98"/>
      <c r="J656" s="211"/>
      <c r="K656" s="211"/>
    </row>
    <row r="657" spans="1:11" s="41" customFormat="1" ht="51">
      <c r="A657" s="55">
        <v>485</v>
      </c>
      <c r="B657" s="56" t="s">
        <v>748</v>
      </c>
      <c r="C657" s="69">
        <v>3490</v>
      </c>
      <c r="D657" s="69">
        <f t="shared" si="74"/>
        <v>3490</v>
      </c>
      <c r="E657" s="69">
        <v>0</v>
      </c>
      <c r="F657" s="90">
        <v>42979</v>
      </c>
      <c r="G657" s="69" t="s">
        <v>749</v>
      </c>
      <c r="H657" s="62" t="s">
        <v>466</v>
      </c>
      <c r="I657" s="98"/>
      <c r="J657" s="211"/>
      <c r="K657" s="211"/>
    </row>
    <row r="658" spans="1:11" s="41" customFormat="1" ht="51">
      <c r="A658" s="55">
        <v>486</v>
      </c>
      <c r="B658" s="56" t="s">
        <v>748</v>
      </c>
      <c r="C658" s="69">
        <v>3490</v>
      </c>
      <c r="D658" s="69">
        <f t="shared" si="74"/>
        <v>3490</v>
      </c>
      <c r="E658" s="69">
        <v>0</v>
      </c>
      <c r="F658" s="90">
        <v>42979</v>
      </c>
      <c r="G658" s="69" t="s">
        <v>749</v>
      </c>
      <c r="H658" s="62" t="s">
        <v>466</v>
      </c>
      <c r="I658" s="98"/>
      <c r="J658" s="211"/>
      <c r="K658" s="211"/>
    </row>
    <row r="659" spans="1:11" s="41" customFormat="1" ht="51">
      <c r="A659" s="55">
        <v>487</v>
      </c>
      <c r="B659" s="56" t="s">
        <v>750</v>
      </c>
      <c r="C659" s="69">
        <v>7450</v>
      </c>
      <c r="D659" s="69">
        <f t="shared" si="74"/>
        <v>7450</v>
      </c>
      <c r="E659" s="69">
        <v>0</v>
      </c>
      <c r="F659" s="90">
        <v>42979</v>
      </c>
      <c r="G659" s="69" t="s">
        <v>749</v>
      </c>
      <c r="H659" s="62" t="s">
        <v>466</v>
      </c>
      <c r="I659" s="98"/>
      <c r="J659" s="211"/>
      <c r="K659" s="211"/>
    </row>
    <row r="660" spans="1:11" s="41" customFormat="1" ht="51">
      <c r="A660" s="55">
        <v>488</v>
      </c>
      <c r="B660" s="56" t="s">
        <v>751</v>
      </c>
      <c r="C660" s="69">
        <v>14400</v>
      </c>
      <c r="D660" s="69">
        <f t="shared" si="74"/>
        <v>14400</v>
      </c>
      <c r="E660" s="69">
        <v>0</v>
      </c>
      <c r="F660" s="90">
        <v>42979</v>
      </c>
      <c r="G660" s="69" t="s">
        <v>749</v>
      </c>
      <c r="H660" s="62" t="s">
        <v>466</v>
      </c>
      <c r="I660" s="98"/>
      <c r="J660" s="211"/>
      <c r="K660" s="211"/>
    </row>
    <row r="661" spans="1:11" s="41" customFormat="1" ht="51">
      <c r="A661" s="55">
        <v>489</v>
      </c>
      <c r="B661" s="56" t="s">
        <v>752</v>
      </c>
      <c r="C661" s="69">
        <v>4200</v>
      </c>
      <c r="D661" s="69">
        <f t="shared" si="74"/>
        <v>4200</v>
      </c>
      <c r="E661" s="69">
        <v>0</v>
      </c>
      <c r="F661" s="90">
        <v>42979</v>
      </c>
      <c r="G661" s="69" t="s">
        <v>749</v>
      </c>
      <c r="H661" s="62" t="s">
        <v>466</v>
      </c>
      <c r="I661" s="98"/>
      <c r="J661" s="211"/>
      <c r="K661" s="211"/>
    </row>
    <row r="662" spans="1:11" s="41" customFormat="1" ht="51">
      <c r="A662" s="55">
        <v>490</v>
      </c>
      <c r="B662" s="56" t="s">
        <v>753</v>
      </c>
      <c r="C662" s="69">
        <v>5000</v>
      </c>
      <c r="D662" s="69">
        <f t="shared" si="74"/>
        <v>5000</v>
      </c>
      <c r="E662" s="69">
        <v>0</v>
      </c>
      <c r="F662" s="90">
        <v>42979</v>
      </c>
      <c r="G662" s="69" t="s">
        <v>749</v>
      </c>
      <c r="H662" s="62" t="s">
        <v>466</v>
      </c>
      <c r="I662" s="98"/>
      <c r="J662" s="211"/>
      <c r="K662" s="211"/>
    </row>
    <row r="663" spans="1:11" s="41" customFormat="1" ht="51">
      <c r="A663" s="55">
        <v>491</v>
      </c>
      <c r="B663" s="56" t="s">
        <v>754</v>
      </c>
      <c r="C663" s="69">
        <v>9000</v>
      </c>
      <c r="D663" s="69">
        <f t="shared" si="74"/>
        <v>9000</v>
      </c>
      <c r="E663" s="69">
        <v>0</v>
      </c>
      <c r="F663" s="90">
        <v>42979</v>
      </c>
      <c r="G663" s="69" t="s">
        <v>749</v>
      </c>
      <c r="H663" s="62" t="s">
        <v>466</v>
      </c>
      <c r="I663" s="98"/>
      <c r="J663" s="211"/>
      <c r="K663" s="211"/>
    </row>
    <row r="664" spans="1:11" s="41" customFormat="1" ht="51">
      <c r="A664" s="55">
        <v>492</v>
      </c>
      <c r="B664" s="56" t="s">
        <v>1391</v>
      </c>
      <c r="C664" s="69">
        <v>19870</v>
      </c>
      <c r="D664" s="69">
        <v>19870</v>
      </c>
      <c r="E664" s="69">
        <v>0</v>
      </c>
      <c r="F664" s="90">
        <v>45289</v>
      </c>
      <c r="G664" s="200" t="s">
        <v>1292</v>
      </c>
      <c r="H664" s="62" t="s">
        <v>466</v>
      </c>
      <c r="I664" s="98"/>
      <c r="J664" s="211"/>
      <c r="K664" s="211"/>
    </row>
    <row r="665" spans="1:11" s="41" customFormat="1" ht="51">
      <c r="A665" s="55">
        <v>493</v>
      </c>
      <c r="B665" s="56" t="s">
        <v>755</v>
      </c>
      <c r="C665" s="69">
        <v>9800</v>
      </c>
      <c r="D665" s="69">
        <f t="shared" si="74"/>
        <v>9800</v>
      </c>
      <c r="E665" s="69">
        <v>0</v>
      </c>
      <c r="F665" s="90">
        <v>43073</v>
      </c>
      <c r="G665" s="69" t="s">
        <v>744</v>
      </c>
      <c r="H665" s="62" t="s">
        <v>466</v>
      </c>
      <c r="I665" s="98"/>
      <c r="J665" s="211"/>
      <c r="K665" s="211"/>
    </row>
    <row r="666" spans="1:11" s="41" customFormat="1" ht="51">
      <c r="A666" s="55">
        <v>494</v>
      </c>
      <c r="B666" s="56" t="s">
        <v>935</v>
      </c>
      <c r="C666" s="69">
        <v>10990</v>
      </c>
      <c r="D666" s="69">
        <f>C666-E666</f>
        <v>10990</v>
      </c>
      <c r="E666" s="69">
        <v>0</v>
      </c>
      <c r="F666" s="90">
        <v>43728</v>
      </c>
      <c r="G666" s="200" t="s">
        <v>936</v>
      </c>
      <c r="H666" s="62" t="s">
        <v>466</v>
      </c>
      <c r="I666" s="98"/>
      <c r="J666" s="211"/>
      <c r="K666" s="211"/>
    </row>
    <row r="667" spans="1:11" s="41" customFormat="1">
      <c r="A667" s="55"/>
      <c r="B667" s="133" t="s">
        <v>110</v>
      </c>
      <c r="C667" s="24">
        <f>SUM(C648:C666)</f>
        <v>135975</v>
      </c>
      <c r="D667" s="24">
        <f>SUM(D648:D666)</f>
        <v>135975</v>
      </c>
      <c r="E667" s="24">
        <f>SUM(E620:E666)</f>
        <v>0</v>
      </c>
      <c r="F667" s="209"/>
      <c r="G667" s="62"/>
      <c r="H667" s="62"/>
      <c r="I667" s="62"/>
      <c r="J667" s="211"/>
      <c r="K667" s="211"/>
    </row>
    <row r="668" spans="1:11" s="41" customFormat="1" ht="15.75">
      <c r="A668" s="55"/>
      <c r="B668" s="282" t="s">
        <v>65</v>
      </c>
      <c r="C668" s="282"/>
      <c r="D668" s="282"/>
      <c r="E668" s="282"/>
      <c r="F668" s="282"/>
      <c r="G668" s="282"/>
      <c r="H668" s="282"/>
      <c r="I668" s="283"/>
      <c r="J668" s="211"/>
      <c r="K668" s="211"/>
    </row>
    <row r="669" spans="1:11" s="41" customFormat="1" ht="51">
      <c r="A669" s="55">
        <v>495</v>
      </c>
      <c r="B669" s="56" t="s">
        <v>112</v>
      </c>
      <c r="C669" s="69">
        <v>4803.2299999999996</v>
      </c>
      <c r="D669" s="69">
        <f>C669-E669</f>
        <v>4803.2299999999996</v>
      </c>
      <c r="E669" s="69">
        <v>0</v>
      </c>
      <c r="F669" s="204">
        <v>40515</v>
      </c>
      <c r="G669" s="200" t="s">
        <v>490</v>
      </c>
      <c r="H669" s="62" t="s">
        <v>466</v>
      </c>
      <c r="I669" s="98"/>
      <c r="J669" s="211"/>
      <c r="K669" s="211"/>
    </row>
    <row r="670" spans="1:11" s="41" customFormat="1" ht="51">
      <c r="A670" s="55">
        <v>496</v>
      </c>
      <c r="B670" s="56" t="s">
        <v>111</v>
      </c>
      <c r="C670" s="69">
        <v>6839.44</v>
      </c>
      <c r="D670" s="69">
        <f t="shared" ref="D670:D679" si="75">C670-E670</f>
        <v>6839.44</v>
      </c>
      <c r="E670" s="69">
        <v>0</v>
      </c>
      <c r="F670" s="204">
        <v>40515</v>
      </c>
      <c r="G670" s="200" t="s">
        <v>490</v>
      </c>
      <c r="H670" s="62" t="s">
        <v>466</v>
      </c>
      <c r="I670" s="98"/>
      <c r="J670" s="211"/>
      <c r="K670" s="211"/>
    </row>
    <row r="671" spans="1:11" s="41" customFormat="1" ht="51">
      <c r="A671" s="55">
        <v>497</v>
      </c>
      <c r="B671" s="56" t="s">
        <v>103</v>
      </c>
      <c r="C671" s="69">
        <v>7190</v>
      </c>
      <c r="D671" s="69">
        <f t="shared" si="75"/>
        <v>7190</v>
      </c>
      <c r="E671" s="69">
        <v>0</v>
      </c>
      <c r="F671" s="90">
        <v>40378</v>
      </c>
      <c r="G671" s="69" t="s">
        <v>501</v>
      </c>
      <c r="H671" s="62" t="s">
        <v>466</v>
      </c>
      <c r="I671" s="98"/>
      <c r="J671" s="211"/>
      <c r="K671" s="211"/>
    </row>
    <row r="672" spans="1:11" s="41" customFormat="1" ht="51">
      <c r="A672" s="55">
        <v>498</v>
      </c>
      <c r="B672" s="56" t="s">
        <v>94</v>
      </c>
      <c r="C672" s="69">
        <v>5600</v>
      </c>
      <c r="D672" s="69">
        <f t="shared" si="75"/>
        <v>5600</v>
      </c>
      <c r="E672" s="69">
        <v>0</v>
      </c>
      <c r="F672" s="90">
        <v>39434</v>
      </c>
      <c r="G672" s="69" t="s">
        <v>475</v>
      </c>
      <c r="H672" s="62" t="s">
        <v>466</v>
      </c>
      <c r="I672" s="98"/>
      <c r="J672" s="211"/>
      <c r="K672" s="211"/>
    </row>
    <row r="673" spans="1:11" s="41" customFormat="1" ht="51">
      <c r="A673" s="55">
        <v>499</v>
      </c>
      <c r="B673" s="56" t="s">
        <v>95</v>
      </c>
      <c r="C673" s="69">
        <v>4150</v>
      </c>
      <c r="D673" s="69">
        <f t="shared" si="75"/>
        <v>4150</v>
      </c>
      <c r="E673" s="69">
        <v>0</v>
      </c>
      <c r="F673" s="90">
        <v>39434</v>
      </c>
      <c r="G673" s="69" t="s">
        <v>475</v>
      </c>
      <c r="H673" s="62" t="s">
        <v>466</v>
      </c>
      <c r="I673" s="98"/>
      <c r="J673" s="211"/>
      <c r="K673" s="211"/>
    </row>
    <row r="674" spans="1:11" s="41" customFormat="1" ht="51">
      <c r="A674" s="55">
        <v>500</v>
      </c>
      <c r="B674" s="56" t="s">
        <v>96</v>
      </c>
      <c r="C674" s="69">
        <v>5700</v>
      </c>
      <c r="D674" s="69">
        <f t="shared" si="75"/>
        <v>5700</v>
      </c>
      <c r="E674" s="69">
        <v>0</v>
      </c>
      <c r="F674" s="90">
        <v>39434</v>
      </c>
      <c r="G674" s="69" t="s">
        <v>475</v>
      </c>
      <c r="H674" s="62" t="s">
        <v>466</v>
      </c>
      <c r="I674" s="98"/>
      <c r="J674" s="211"/>
      <c r="K674" s="211"/>
    </row>
    <row r="675" spans="1:11" s="41" customFormat="1" ht="51">
      <c r="A675" s="55">
        <v>501</v>
      </c>
      <c r="B675" s="56" t="s">
        <v>97</v>
      </c>
      <c r="C675" s="69">
        <v>4900</v>
      </c>
      <c r="D675" s="69">
        <f t="shared" si="75"/>
        <v>4900</v>
      </c>
      <c r="E675" s="69">
        <v>0</v>
      </c>
      <c r="F675" s="90">
        <v>39434</v>
      </c>
      <c r="G675" s="69" t="s">
        <v>475</v>
      </c>
      <c r="H675" s="62" t="s">
        <v>466</v>
      </c>
      <c r="I675" s="98"/>
      <c r="J675" s="211"/>
      <c r="K675" s="211"/>
    </row>
    <row r="676" spans="1:11" s="41" customFormat="1" ht="51">
      <c r="A676" s="55">
        <v>502</v>
      </c>
      <c r="B676" s="56" t="s">
        <v>98</v>
      </c>
      <c r="C676" s="69">
        <v>4900</v>
      </c>
      <c r="D676" s="69">
        <f t="shared" si="75"/>
        <v>4900</v>
      </c>
      <c r="E676" s="69">
        <v>0</v>
      </c>
      <c r="F676" s="90">
        <v>39434</v>
      </c>
      <c r="G676" s="69" t="s">
        <v>475</v>
      </c>
      <c r="H676" s="62" t="s">
        <v>466</v>
      </c>
      <c r="I676" s="98"/>
      <c r="J676" s="211"/>
      <c r="K676" s="211"/>
    </row>
    <row r="677" spans="1:11" s="41" customFormat="1" ht="51">
      <c r="A677" s="55">
        <v>503</v>
      </c>
      <c r="B677" s="56" t="s">
        <v>756</v>
      </c>
      <c r="C677" s="69">
        <v>29540</v>
      </c>
      <c r="D677" s="69">
        <f t="shared" si="75"/>
        <v>29540</v>
      </c>
      <c r="E677" s="69">
        <v>0</v>
      </c>
      <c r="F677" s="90">
        <v>43042</v>
      </c>
      <c r="G677" s="69" t="s">
        <v>757</v>
      </c>
      <c r="H677" s="62" t="s">
        <v>466</v>
      </c>
      <c r="I677" s="98"/>
      <c r="J677" s="211"/>
      <c r="K677" s="211"/>
    </row>
    <row r="678" spans="1:11" s="41" customFormat="1" ht="51">
      <c r="A678" s="55">
        <v>504</v>
      </c>
      <c r="B678" s="56" t="s">
        <v>1391</v>
      </c>
      <c r="C678" s="69">
        <v>19870</v>
      </c>
      <c r="D678" s="69">
        <v>19870</v>
      </c>
      <c r="E678" s="69">
        <v>0</v>
      </c>
      <c r="F678" s="90">
        <v>45289</v>
      </c>
      <c r="G678" s="200" t="s">
        <v>1292</v>
      </c>
      <c r="H678" s="62" t="s">
        <v>466</v>
      </c>
      <c r="I678" s="98"/>
      <c r="J678" s="211"/>
      <c r="K678" s="211"/>
    </row>
    <row r="679" spans="1:11" s="41" customFormat="1" ht="51">
      <c r="A679" s="55">
        <v>505</v>
      </c>
      <c r="B679" s="56" t="s">
        <v>758</v>
      </c>
      <c r="C679" s="69">
        <v>15000</v>
      </c>
      <c r="D679" s="69">
        <f t="shared" si="75"/>
        <v>15000</v>
      </c>
      <c r="E679" s="69">
        <v>0</v>
      </c>
      <c r="F679" s="90">
        <v>43073</v>
      </c>
      <c r="G679" s="69" t="s">
        <v>744</v>
      </c>
      <c r="H679" s="62" t="s">
        <v>466</v>
      </c>
      <c r="I679" s="98"/>
      <c r="J679" s="211"/>
      <c r="K679" s="211"/>
    </row>
    <row r="680" spans="1:11" s="41" customFormat="1" ht="51">
      <c r="A680" s="55">
        <v>506</v>
      </c>
      <c r="B680" s="56" t="s">
        <v>935</v>
      </c>
      <c r="C680" s="69">
        <v>12490</v>
      </c>
      <c r="D680" s="69">
        <v>12490</v>
      </c>
      <c r="E680" s="69">
        <v>0</v>
      </c>
      <c r="F680" s="90">
        <v>44131</v>
      </c>
      <c r="G680" s="200" t="s">
        <v>1037</v>
      </c>
      <c r="H680" s="62" t="s">
        <v>466</v>
      </c>
      <c r="I680" s="98"/>
      <c r="J680" s="211"/>
      <c r="K680" s="211"/>
    </row>
    <row r="681" spans="1:11" s="41" customFormat="1" ht="51">
      <c r="A681" s="55">
        <v>507</v>
      </c>
      <c r="B681" s="56" t="s">
        <v>1261</v>
      </c>
      <c r="C681" s="69">
        <v>22300</v>
      </c>
      <c r="D681" s="69">
        <v>22300</v>
      </c>
      <c r="E681" s="69">
        <v>0</v>
      </c>
      <c r="F681" s="90">
        <v>44620</v>
      </c>
      <c r="G681" s="200" t="s">
        <v>1262</v>
      </c>
      <c r="H681" s="62" t="s">
        <v>466</v>
      </c>
      <c r="I681" s="98"/>
      <c r="J681" s="211"/>
      <c r="K681" s="211"/>
    </row>
    <row r="682" spans="1:11" s="41" customFormat="1">
      <c r="A682" s="55"/>
      <c r="B682" s="133" t="s">
        <v>114</v>
      </c>
      <c r="C682" s="24">
        <f>SUBTOTAL(9,C669:C681)</f>
        <v>143282.66999999998</v>
      </c>
      <c r="D682" s="24">
        <f>SUBTOTAL(9,D669:D681)</f>
        <v>143282.66999999998</v>
      </c>
      <c r="E682" s="24">
        <f>SUM(E621:E681)</f>
        <v>0</v>
      </c>
      <c r="F682" s="213"/>
      <c r="G682" s="98"/>
      <c r="H682" s="98"/>
      <c r="I682" s="98"/>
      <c r="J682" s="211"/>
      <c r="K682" s="211"/>
    </row>
    <row r="683" spans="1:11" s="41" customFormat="1">
      <c r="A683" s="55"/>
      <c r="B683" s="133" t="s">
        <v>122</v>
      </c>
      <c r="C683" s="24">
        <f>C682+C646+C667</f>
        <v>576417.89999999991</v>
      </c>
      <c r="D683" s="24">
        <f>D682+D646+D667</f>
        <v>576417.89999999991</v>
      </c>
      <c r="E683" s="24">
        <f>E682+E646+E667</f>
        <v>0</v>
      </c>
      <c r="F683" s="213"/>
      <c r="G683" s="98"/>
      <c r="H683" s="98"/>
      <c r="I683" s="98"/>
      <c r="J683" s="211"/>
      <c r="K683" s="211"/>
    </row>
    <row r="684" spans="1:11" s="41" customFormat="1">
      <c r="A684" s="55"/>
      <c r="B684" s="133" t="s">
        <v>123</v>
      </c>
      <c r="C684" s="24">
        <v>0</v>
      </c>
      <c r="D684" s="24">
        <v>0</v>
      </c>
      <c r="E684" s="24">
        <v>0</v>
      </c>
      <c r="F684" s="213"/>
      <c r="G684" s="98"/>
      <c r="H684" s="98"/>
      <c r="I684" s="98"/>
      <c r="J684" s="211"/>
      <c r="K684" s="211"/>
    </row>
    <row r="685" spans="1:11" s="41" customFormat="1">
      <c r="A685" s="55"/>
      <c r="B685" s="133" t="s">
        <v>124</v>
      </c>
      <c r="C685" s="24">
        <f>C684+C683</f>
        <v>576417.89999999991</v>
      </c>
      <c r="D685" s="24">
        <f>D684+D683</f>
        <v>576417.89999999991</v>
      </c>
      <c r="E685" s="24">
        <f>E684+E683</f>
        <v>0</v>
      </c>
      <c r="F685" s="209"/>
      <c r="G685" s="62"/>
      <c r="H685" s="62"/>
      <c r="I685" s="62"/>
      <c r="J685" s="211"/>
      <c r="K685" s="211"/>
    </row>
    <row r="686" spans="1:11" s="41" customFormat="1" ht="15.75">
      <c r="A686" s="55"/>
      <c r="B686" s="282" t="s">
        <v>828</v>
      </c>
      <c r="C686" s="296"/>
      <c r="D686" s="296"/>
      <c r="E686" s="296"/>
      <c r="F686" s="296"/>
      <c r="G686" s="296"/>
      <c r="H686" s="296"/>
      <c r="I686" s="297"/>
      <c r="J686" s="211"/>
      <c r="K686" s="211"/>
    </row>
    <row r="687" spans="1:11" s="41" customFormat="1" ht="15.75">
      <c r="A687" s="55"/>
      <c r="B687" s="282" t="s">
        <v>125</v>
      </c>
      <c r="C687" s="296"/>
      <c r="D687" s="296"/>
      <c r="E687" s="296"/>
      <c r="F687" s="296"/>
      <c r="G687" s="296"/>
      <c r="H687" s="296"/>
      <c r="I687" s="297"/>
      <c r="J687" s="211"/>
      <c r="K687" s="211"/>
    </row>
    <row r="688" spans="1:11" s="41" customFormat="1">
      <c r="A688" s="55"/>
      <c r="B688" s="315" t="s">
        <v>126</v>
      </c>
      <c r="C688" s="300"/>
      <c r="D688" s="300"/>
      <c r="E688" s="300"/>
      <c r="F688" s="300"/>
      <c r="G688" s="300"/>
      <c r="H688" s="300"/>
      <c r="I688" s="301"/>
      <c r="J688" s="211"/>
      <c r="K688" s="211"/>
    </row>
    <row r="689" spans="1:11" s="41" customFormat="1" ht="51">
      <c r="A689" s="55">
        <v>508</v>
      </c>
      <c r="B689" s="214" t="s">
        <v>128</v>
      </c>
      <c r="C689" s="211">
        <v>4770.6000000000004</v>
      </c>
      <c r="D689" s="69">
        <f t="shared" ref="D689:D699" si="76">C689-E689</f>
        <v>4770.6000000000004</v>
      </c>
      <c r="E689" s="200">
        <v>0</v>
      </c>
      <c r="F689" s="90">
        <v>39777</v>
      </c>
      <c r="G689" s="69" t="s">
        <v>504</v>
      </c>
      <c r="H689" s="62" t="s">
        <v>466</v>
      </c>
      <c r="I689" s="200"/>
      <c r="J689" s="211"/>
      <c r="K689" s="211"/>
    </row>
    <row r="690" spans="1:11" s="41" customFormat="1" ht="51">
      <c r="A690" s="55">
        <v>509</v>
      </c>
      <c r="B690" s="214" t="s">
        <v>127</v>
      </c>
      <c r="C690" s="200">
        <v>4983.1000000000004</v>
      </c>
      <c r="D690" s="69">
        <f t="shared" si="76"/>
        <v>4983.1000000000004</v>
      </c>
      <c r="E690" s="200">
        <v>0</v>
      </c>
      <c r="F690" s="90">
        <v>39926</v>
      </c>
      <c r="G690" s="200" t="s">
        <v>505</v>
      </c>
      <c r="H690" s="62" t="s">
        <v>466</v>
      </c>
      <c r="I690" s="200"/>
      <c r="J690" s="211"/>
      <c r="K690" s="211"/>
    </row>
    <row r="691" spans="1:11" s="41" customFormat="1" ht="51">
      <c r="A691" s="55">
        <v>510</v>
      </c>
      <c r="B691" s="214" t="s">
        <v>129</v>
      </c>
      <c r="C691" s="200">
        <v>1637</v>
      </c>
      <c r="D691" s="69">
        <f t="shared" si="76"/>
        <v>1637</v>
      </c>
      <c r="E691" s="200">
        <v>0</v>
      </c>
      <c r="F691" s="90">
        <v>40052</v>
      </c>
      <c r="G691" s="200" t="s">
        <v>506</v>
      </c>
      <c r="H691" s="62" t="s">
        <v>466</v>
      </c>
      <c r="I691" s="200"/>
      <c r="J691" s="211"/>
      <c r="K691" s="211"/>
    </row>
    <row r="692" spans="1:11" s="41" customFormat="1" ht="51">
      <c r="A692" s="55">
        <v>511</v>
      </c>
      <c r="B692" s="214" t="s">
        <v>130</v>
      </c>
      <c r="C692" s="200">
        <v>974.58</v>
      </c>
      <c r="D692" s="69">
        <f t="shared" si="76"/>
        <v>974.58</v>
      </c>
      <c r="E692" s="200">
        <v>0</v>
      </c>
      <c r="F692" s="90">
        <v>40010</v>
      </c>
      <c r="G692" s="200" t="s">
        <v>507</v>
      </c>
      <c r="H692" s="62" t="s">
        <v>466</v>
      </c>
      <c r="I692" s="200"/>
      <c r="J692" s="211"/>
      <c r="K692" s="211"/>
    </row>
    <row r="693" spans="1:11" s="41" customFormat="1" ht="89.25">
      <c r="A693" s="55">
        <v>512</v>
      </c>
      <c r="B693" s="214" t="s">
        <v>131</v>
      </c>
      <c r="C693" s="200">
        <v>29038.82</v>
      </c>
      <c r="D693" s="69">
        <f t="shared" si="76"/>
        <v>29038.82</v>
      </c>
      <c r="E693" s="200">
        <v>0</v>
      </c>
      <c r="F693" s="90">
        <v>39790</v>
      </c>
      <c r="G693" s="69" t="s">
        <v>508</v>
      </c>
      <c r="H693" s="62" t="s">
        <v>466</v>
      </c>
      <c r="I693" s="200"/>
      <c r="J693" s="211"/>
      <c r="K693" s="211"/>
    </row>
    <row r="694" spans="1:11" s="41" customFormat="1" ht="51">
      <c r="A694" s="55">
        <v>513</v>
      </c>
      <c r="B694" s="214" t="s">
        <v>132</v>
      </c>
      <c r="C694" s="200">
        <v>7569.25</v>
      </c>
      <c r="D694" s="69">
        <f t="shared" si="76"/>
        <v>7569.25</v>
      </c>
      <c r="E694" s="200">
        <v>0</v>
      </c>
      <c r="F694" s="90">
        <v>40324</v>
      </c>
      <c r="G694" s="200" t="s">
        <v>509</v>
      </c>
      <c r="H694" s="62" t="s">
        <v>466</v>
      </c>
      <c r="I694" s="200"/>
      <c r="J694" s="211"/>
      <c r="K694" s="211"/>
    </row>
    <row r="695" spans="1:11" s="41" customFormat="1" ht="51">
      <c r="A695" s="55">
        <v>514</v>
      </c>
      <c r="B695" s="214" t="s">
        <v>133</v>
      </c>
      <c r="C695" s="200">
        <v>2937</v>
      </c>
      <c r="D695" s="69">
        <f t="shared" si="76"/>
        <v>2937</v>
      </c>
      <c r="E695" s="200">
        <v>0</v>
      </c>
      <c r="F695" s="90">
        <v>40344</v>
      </c>
      <c r="G695" s="200" t="s">
        <v>510</v>
      </c>
      <c r="H695" s="62" t="s">
        <v>466</v>
      </c>
      <c r="I695" s="200"/>
      <c r="J695" s="211"/>
      <c r="K695" s="211"/>
    </row>
    <row r="696" spans="1:11" s="41" customFormat="1" ht="51">
      <c r="A696" s="55">
        <v>515</v>
      </c>
      <c r="B696" s="214" t="s">
        <v>134</v>
      </c>
      <c r="C696" s="200">
        <v>6567</v>
      </c>
      <c r="D696" s="69">
        <f t="shared" si="76"/>
        <v>6567</v>
      </c>
      <c r="E696" s="200">
        <v>0</v>
      </c>
      <c r="F696" s="90">
        <v>40542</v>
      </c>
      <c r="G696" s="200" t="s">
        <v>511</v>
      </c>
      <c r="H696" s="62" t="s">
        <v>466</v>
      </c>
      <c r="I696" s="200"/>
      <c r="J696" s="211"/>
      <c r="K696" s="211"/>
    </row>
    <row r="697" spans="1:11" s="41" customFormat="1" ht="76.5">
      <c r="A697" s="55">
        <v>516</v>
      </c>
      <c r="B697" s="214" t="s">
        <v>162</v>
      </c>
      <c r="C697" s="200">
        <v>7552.1</v>
      </c>
      <c r="D697" s="69">
        <f t="shared" si="76"/>
        <v>7552.1</v>
      </c>
      <c r="E697" s="200">
        <v>0</v>
      </c>
      <c r="F697" s="60">
        <v>39014</v>
      </c>
      <c r="G697" s="69" t="s">
        <v>470</v>
      </c>
      <c r="H697" s="62" t="s">
        <v>466</v>
      </c>
      <c r="I697" s="200"/>
      <c r="J697" s="211"/>
      <c r="K697" s="211"/>
    </row>
    <row r="698" spans="1:11" s="41" customFormat="1" ht="51">
      <c r="A698" s="55">
        <v>517</v>
      </c>
      <c r="B698" s="214" t="s">
        <v>247</v>
      </c>
      <c r="C698" s="200">
        <v>52000</v>
      </c>
      <c r="D698" s="69">
        <f t="shared" si="76"/>
        <v>52000</v>
      </c>
      <c r="E698" s="200">
        <v>0</v>
      </c>
      <c r="F698" s="90">
        <v>41381</v>
      </c>
      <c r="G698" s="200" t="s">
        <v>686</v>
      </c>
      <c r="H698" s="62" t="s">
        <v>466</v>
      </c>
      <c r="I698" s="200"/>
      <c r="J698" s="211"/>
      <c r="K698" s="211"/>
    </row>
    <row r="699" spans="1:11" s="41" customFormat="1" ht="51">
      <c r="A699" s="55">
        <v>518</v>
      </c>
      <c r="B699" s="214" t="s">
        <v>248</v>
      </c>
      <c r="C699" s="200">
        <v>48000</v>
      </c>
      <c r="D699" s="69">
        <f t="shared" si="76"/>
        <v>48000</v>
      </c>
      <c r="E699" s="200">
        <v>0</v>
      </c>
      <c r="F699" s="90">
        <v>41381</v>
      </c>
      <c r="G699" s="200" t="s">
        <v>686</v>
      </c>
      <c r="H699" s="62" t="s">
        <v>466</v>
      </c>
      <c r="I699" s="200"/>
      <c r="J699" s="211"/>
      <c r="K699" s="211"/>
    </row>
    <row r="700" spans="1:11" s="41" customFormat="1">
      <c r="A700" s="55"/>
      <c r="B700" s="215" t="s">
        <v>829</v>
      </c>
      <c r="C700" s="216">
        <f>SUM(C689:C699)</f>
        <v>166029.45000000001</v>
      </c>
      <c r="D700" s="216">
        <f>SUM(D689:D699)</f>
        <v>166029.45000000001</v>
      </c>
      <c r="E700" s="216">
        <v>0</v>
      </c>
      <c r="F700" s="209"/>
      <c r="G700" s="200"/>
      <c r="H700" s="200"/>
      <c r="I700" s="200"/>
      <c r="J700" s="211"/>
      <c r="K700" s="211"/>
    </row>
    <row r="701" spans="1:11" s="41" customFormat="1" ht="15.75">
      <c r="A701" s="55"/>
      <c r="B701" s="330" t="s">
        <v>135</v>
      </c>
      <c r="C701" s="331"/>
      <c r="D701" s="331"/>
      <c r="E701" s="331"/>
      <c r="F701" s="331"/>
      <c r="G701" s="331"/>
      <c r="H701" s="331"/>
      <c r="I701" s="332"/>
      <c r="J701" s="211"/>
      <c r="K701" s="211"/>
    </row>
    <row r="702" spans="1:11" s="41" customFormat="1" ht="51">
      <c r="A702" s="55">
        <v>519</v>
      </c>
      <c r="B702" s="214" t="s">
        <v>163</v>
      </c>
      <c r="C702" s="200">
        <v>60500</v>
      </c>
      <c r="D702" s="69">
        <v>60500</v>
      </c>
      <c r="E702" s="200">
        <f>C702-D702</f>
        <v>0</v>
      </c>
      <c r="F702" s="90">
        <v>41254</v>
      </c>
      <c r="G702" s="69" t="s">
        <v>527</v>
      </c>
      <c r="H702" s="62" t="s">
        <v>466</v>
      </c>
      <c r="I702" s="55"/>
      <c r="J702" s="211"/>
      <c r="K702" s="211"/>
    </row>
    <row r="703" spans="1:11" s="41" customFormat="1" ht="51">
      <c r="A703" s="55">
        <v>520</v>
      </c>
      <c r="B703" s="214" t="s">
        <v>164</v>
      </c>
      <c r="C703" s="200">
        <v>100000</v>
      </c>
      <c r="D703" s="69">
        <f t="shared" ref="D703" si="77">C703-E703</f>
        <v>100000</v>
      </c>
      <c r="E703" s="200">
        <v>0</v>
      </c>
      <c r="F703" s="90">
        <v>41254</v>
      </c>
      <c r="G703" s="69" t="s">
        <v>528</v>
      </c>
      <c r="H703" s="62" t="s">
        <v>466</v>
      </c>
      <c r="I703" s="55"/>
      <c r="J703" s="211"/>
      <c r="K703" s="211"/>
    </row>
    <row r="704" spans="1:11" s="41" customFormat="1" ht="76.5">
      <c r="A704" s="55">
        <v>521</v>
      </c>
      <c r="B704" s="214" t="s">
        <v>165</v>
      </c>
      <c r="C704" s="200">
        <v>105158</v>
      </c>
      <c r="D704" s="69">
        <f>C704-E704</f>
        <v>105158</v>
      </c>
      <c r="E704" s="200">
        <v>0</v>
      </c>
      <c r="F704" s="60">
        <v>39014</v>
      </c>
      <c r="G704" s="69" t="s">
        <v>470</v>
      </c>
      <c r="H704" s="62" t="s">
        <v>466</v>
      </c>
      <c r="I704" s="55"/>
      <c r="J704" s="211"/>
      <c r="K704" s="211"/>
    </row>
    <row r="705" spans="1:11" s="41" customFormat="1" ht="51">
      <c r="A705" s="55">
        <v>522</v>
      </c>
      <c r="B705" s="214" t="s">
        <v>136</v>
      </c>
      <c r="C705" s="200">
        <v>9804.84</v>
      </c>
      <c r="D705" s="69">
        <f t="shared" ref="D705:D712" si="78">C705-E705</f>
        <v>9804.84</v>
      </c>
      <c r="E705" s="200">
        <v>0</v>
      </c>
      <c r="F705" s="90">
        <v>39926</v>
      </c>
      <c r="G705" s="200" t="s">
        <v>505</v>
      </c>
      <c r="H705" s="62" t="s">
        <v>466</v>
      </c>
      <c r="I705" s="55"/>
      <c r="J705" s="211"/>
      <c r="K705" s="211"/>
    </row>
    <row r="706" spans="1:11" s="41" customFormat="1" ht="51">
      <c r="A706" s="55">
        <v>523</v>
      </c>
      <c r="B706" s="214" t="s">
        <v>137</v>
      </c>
      <c r="C706" s="200">
        <v>3151.66</v>
      </c>
      <c r="D706" s="69">
        <f t="shared" si="78"/>
        <v>3151.66</v>
      </c>
      <c r="E706" s="200">
        <v>0</v>
      </c>
      <c r="F706" s="90">
        <v>40010</v>
      </c>
      <c r="G706" s="200" t="s">
        <v>507</v>
      </c>
      <c r="H706" s="62" t="s">
        <v>466</v>
      </c>
      <c r="I706" s="55"/>
      <c r="J706" s="211"/>
      <c r="K706" s="211"/>
    </row>
    <row r="707" spans="1:11" s="41" customFormat="1" ht="51">
      <c r="A707" s="55">
        <v>524</v>
      </c>
      <c r="B707" s="214" t="s">
        <v>138</v>
      </c>
      <c r="C707" s="200">
        <v>4609.0200000000004</v>
      </c>
      <c r="D707" s="69">
        <f t="shared" si="78"/>
        <v>4609.0200000000004</v>
      </c>
      <c r="E707" s="200">
        <v>0</v>
      </c>
      <c r="F707" s="90">
        <v>40052</v>
      </c>
      <c r="G707" s="200" t="s">
        <v>506</v>
      </c>
      <c r="H707" s="62" t="s">
        <v>466</v>
      </c>
      <c r="I707" s="55"/>
      <c r="J707" s="211"/>
      <c r="K707" s="211"/>
    </row>
    <row r="708" spans="1:11" s="41" customFormat="1" ht="51">
      <c r="A708" s="55">
        <v>525</v>
      </c>
      <c r="B708" s="214" t="s">
        <v>139</v>
      </c>
      <c r="C708" s="200">
        <v>9616.7800000000007</v>
      </c>
      <c r="D708" s="69">
        <f t="shared" si="78"/>
        <v>9616.7800000000007</v>
      </c>
      <c r="E708" s="200">
        <v>0</v>
      </c>
      <c r="F708" s="90">
        <v>39777</v>
      </c>
      <c r="G708" s="69" t="s">
        <v>504</v>
      </c>
      <c r="H708" s="62" t="s">
        <v>466</v>
      </c>
      <c r="I708" s="55"/>
      <c r="J708" s="211"/>
      <c r="K708" s="211"/>
    </row>
    <row r="709" spans="1:11" s="41" customFormat="1" ht="89.25">
      <c r="A709" s="55">
        <v>526</v>
      </c>
      <c r="B709" s="214" t="s">
        <v>140</v>
      </c>
      <c r="C709" s="200">
        <v>149682.35</v>
      </c>
      <c r="D709" s="69">
        <f t="shared" si="78"/>
        <v>149682.35</v>
      </c>
      <c r="E709" s="200">
        <v>0</v>
      </c>
      <c r="F709" s="90">
        <v>39519</v>
      </c>
      <c r="G709" s="69" t="s">
        <v>508</v>
      </c>
      <c r="H709" s="62" t="s">
        <v>466</v>
      </c>
      <c r="I709" s="55"/>
      <c r="J709" s="211"/>
      <c r="K709" s="211"/>
    </row>
    <row r="710" spans="1:11" s="41" customFormat="1" ht="51">
      <c r="A710" s="55">
        <v>527</v>
      </c>
      <c r="B710" s="214" t="s">
        <v>141</v>
      </c>
      <c r="C710" s="200">
        <v>12916.75</v>
      </c>
      <c r="D710" s="69">
        <f t="shared" si="78"/>
        <v>12916.75</v>
      </c>
      <c r="E710" s="200">
        <v>0</v>
      </c>
      <c r="F710" s="90">
        <v>40324</v>
      </c>
      <c r="G710" s="200" t="s">
        <v>509</v>
      </c>
      <c r="H710" s="62" t="s">
        <v>466</v>
      </c>
      <c r="I710" s="55"/>
      <c r="J710" s="211"/>
      <c r="K710" s="211"/>
    </row>
    <row r="711" spans="1:11" s="41" customFormat="1" ht="51">
      <c r="A711" s="55">
        <v>528</v>
      </c>
      <c r="B711" s="214" t="s">
        <v>137</v>
      </c>
      <c r="C711" s="200">
        <v>5219.3500000000004</v>
      </c>
      <c r="D711" s="69">
        <f t="shared" si="78"/>
        <v>5219.3500000000004</v>
      </c>
      <c r="E711" s="200">
        <v>0</v>
      </c>
      <c r="F711" s="90">
        <v>40344</v>
      </c>
      <c r="G711" s="200" t="s">
        <v>510</v>
      </c>
      <c r="H711" s="62" t="s">
        <v>466</v>
      </c>
      <c r="I711" s="55"/>
      <c r="J711" s="211"/>
      <c r="K711" s="211"/>
    </row>
    <row r="712" spans="1:11" s="41" customFormat="1" ht="51">
      <c r="A712" s="55">
        <v>529</v>
      </c>
      <c r="B712" s="214" t="s">
        <v>142</v>
      </c>
      <c r="C712" s="200">
        <v>13456</v>
      </c>
      <c r="D712" s="69">
        <f t="shared" si="78"/>
        <v>13456</v>
      </c>
      <c r="E712" s="200">
        <v>0</v>
      </c>
      <c r="F712" s="90">
        <v>40542</v>
      </c>
      <c r="G712" s="200" t="s">
        <v>511</v>
      </c>
      <c r="H712" s="62" t="s">
        <v>466</v>
      </c>
      <c r="I712" s="55"/>
      <c r="J712" s="211"/>
      <c r="K712" s="211"/>
    </row>
    <row r="713" spans="1:11" s="41" customFormat="1">
      <c r="A713" s="55"/>
      <c r="B713" s="215" t="s">
        <v>830</v>
      </c>
      <c r="C713" s="216">
        <f>SUBTOTAL(9,C702:C712)</f>
        <v>474114.75</v>
      </c>
      <c r="D713" s="216">
        <f>SUBTOTAL(9,D702:D712)</f>
        <v>474114.75</v>
      </c>
      <c r="E713" s="216">
        <f>SUM(E705:E712)</f>
        <v>0</v>
      </c>
      <c r="F713" s="209"/>
      <c r="G713" s="200"/>
      <c r="H713" s="55"/>
      <c r="I713" s="200"/>
      <c r="J713" s="211"/>
      <c r="K713" s="211"/>
    </row>
    <row r="714" spans="1:11" s="41" customFormat="1" ht="15.75">
      <c r="A714" s="55"/>
      <c r="B714" s="333" t="s">
        <v>143</v>
      </c>
      <c r="C714" s="334"/>
      <c r="D714" s="334"/>
      <c r="E714" s="334"/>
      <c r="F714" s="334"/>
      <c r="G714" s="334"/>
      <c r="H714" s="334"/>
      <c r="I714" s="335"/>
      <c r="J714" s="211"/>
      <c r="K714" s="211"/>
    </row>
    <row r="715" spans="1:11" s="41" customFormat="1" ht="51">
      <c r="A715" s="55">
        <v>530</v>
      </c>
      <c r="B715" s="214" t="s">
        <v>1040</v>
      </c>
      <c r="C715" s="200">
        <v>2013.06</v>
      </c>
      <c r="D715" s="69">
        <f t="shared" ref="D715:D722" si="79">C715-E715</f>
        <v>2013.06</v>
      </c>
      <c r="E715" s="200">
        <v>0</v>
      </c>
      <c r="F715" s="90">
        <v>40010</v>
      </c>
      <c r="G715" s="200" t="s">
        <v>507</v>
      </c>
      <c r="H715" s="62" t="s">
        <v>466</v>
      </c>
      <c r="I715" s="200"/>
      <c r="J715" s="211"/>
      <c r="K715" s="211"/>
    </row>
    <row r="716" spans="1:11" s="41" customFormat="1" ht="51">
      <c r="A716" s="55">
        <v>531</v>
      </c>
      <c r="B716" s="214" t="s">
        <v>145</v>
      </c>
      <c r="C716" s="200">
        <v>2885.37</v>
      </c>
      <c r="D716" s="69">
        <f t="shared" si="79"/>
        <v>2885.37</v>
      </c>
      <c r="E716" s="200">
        <v>0</v>
      </c>
      <c r="F716" s="90">
        <v>40052</v>
      </c>
      <c r="G716" s="200" t="s">
        <v>506</v>
      </c>
      <c r="H716" s="62" t="s">
        <v>466</v>
      </c>
      <c r="I716" s="200"/>
      <c r="J716" s="211"/>
      <c r="K716" s="211"/>
    </row>
    <row r="717" spans="1:11" s="41" customFormat="1" ht="51">
      <c r="A717" s="55">
        <v>532</v>
      </c>
      <c r="B717" s="214" t="s">
        <v>146</v>
      </c>
      <c r="C717" s="200">
        <v>10639.18</v>
      </c>
      <c r="D717" s="69">
        <f t="shared" si="79"/>
        <v>10639.18</v>
      </c>
      <c r="E717" s="200">
        <v>0</v>
      </c>
      <c r="F717" s="90">
        <v>39777</v>
      </c>
      <c r="G717" s="69" t="s">
        <v>504</v>
      </c>
      <c r="H717" s="62" t="s">
        <v>466</v>
      </c>
      <c r="I717" s="200"/>
      <c r="J717" s="211"/>
      <c r="K717" s="211"/>
    </row>
    <row r="718" spans="1:11" s="41" customFormat="1" ht="51">
      <c r="A718" s="55">
        <v>533</v>
      </c>
      <c r="B718" s="214" t="s">
        <v>147</v>
      </c>
      <c r="C718" s="200">
        <v>10677.62</v>
      </c>
      <c r="D718" s="69">
        <f t="shared" si="79"/>
        <v>10677.62</v>
      </c>
      <c r="E718" s="200">
        <v>0</v>
      </c>
      <c r="F718" s="90">
        <v>39926</v>
      </c>
      <c r="G718" s="200" t="s">
        <v>505</v>
      </c>
      <c r="H718" s="62" t="s">
        <v>466</v>
      </c>
      <c r="I718" s="200"/>
      <c r="J718" s="211"/>
      <c r="K718" s="211"/>
    </row>
    <row r="719" spans="1:11" s="41" customFormat="1" ht="89.25">
      <c r="A719" s="55">
        <v>534</v>
      </c>
      <c r="B719" s="214" t="s">
        <v>1041</v>
      </c>
      <c r="C719" s="200">
        <v>74687.37</v>
      </c>
      <c r="D719" s="69">
        <f t="shared" si="79"/>
        <v>74687.37</v>
      </c>
      <c r="E719" s="200">
        <v>0</v>
      </c>
      <c r="F719" s="90">
        <v>39790</v>
      </c>
      <c r="G719" s="69" t="s">
        <v>508</v>
      </c>
      <c r="H719" s="62" t="s">
        <v>466</v>
      </c>
      <c r="I719" s="200"/>
      <c r="J719" s="211"/>
      <c r="K719" s="211"/>
    </row>
    <row r="720" spans="1:11" s="41" customFormat="1" ht="51">
      <c r="A720" s="55">
        <v>535</v>
      </c>
      <c r="B720" s="214" t="s">
        <v>1042</v>
      </c>
      <c r="C720" s="200">
        <v>13000.25</v>
      </c>
      <c r="D720" s="69">
        <f t="shared" si="79"/>
        <v>13000.25</v>
      </c>
      <c r="E720" s="200">
        <v>0</v>
      </c>
      <c r="F720" s="90">
        <v>40324</v>
      </c>
      <c r="G720" s="200" t="s">
        <v>509</v>
      </c>
      <c r="H720" s="62" t="s">
        <v>466</v>
      </c>
      <c r="I720" s="200"/>
      <c r="J720" s="211"/>
      <c r="K720" s="211"/>
    </row>
    <row r="721" spans="1:11" s="41" customFormat="1" ht="51">
      <c r="A721" s="55">
        <v>536</v>
      </c>
      <c r="B721" s="214" t="s">
        <v>148</v>
      </c>
      <c r="C721" s="200">
        <v>5151.3500000000004</v>
      </c>
      <c r="D721" s="69">
        <f t="shared" si="79"/>
        <v>5151.3500000000004</v>
      </c>
      <c r="E721" s="200">
        <v>0</v>
      </c>
      <c r="F721" s="90">
        <v>40344</v>
      </c>
      <c r="G721" s="200" t="s">
        <v>510</v>
      </c>
      <c r="H721" s="62" t="s">
        <v>466</v>
      </c>
      <c r="I721" s="200"/>
      <c r="J721" s="211"/>
      <c r="K721" s="211"/>
    </row>
    <row r="722" spans="1:11" s="41" customFormat="1" ht="51">
      <c r="A722" s="55">
        <v>537</v>
      </c>
      <c r="B722" s="214" t="s">
        <v>1043</v>
      </c>
      <c r="C722" s="200">
        <v>13039</v>
      </c>
      <c r="D722" s="69">
        <f t="shared" si="79"/>
        <v>13039</v>
      </c>
      <c r="E722" s="200">
        <v>0</v>
      </c>
      <c r="F722" s="90">
        <v>40542</v>
      </c>
      <c r="G722" s="200" t="s">
        <v>511</v>
      </c>
      <c r="H722" s="62" t="s">
        <v>466</v>
      </c>
      <c r="I722" s="200"/>
      <c r="J722" s="211"/>
      <c r="K722" s="211"/>
    </row>
    <row r="723" spans="1:11" s="41" customFormat="1">
      <c r="A723" s="55"/>
      <c r="B723" s="215" t="s">
        <v>831</v>
      </c>
      <c r="C723" s="216">
        <f>SUM(C715:C722)</f>
        <v>132093.20000000001</v>
      </c>
      <c r="D723" s="216">
        <f>SUM(D715:D722)</f>
        <v>132093.20000000001</v>
      </c>
      <c r="E723" s="216">
        <f>SUM(E715:E722)</f>
        <v>0</v>
      </c>
      <c r="F723" s="209"/>
      <c r="G723" s="200"/>
      <c r="H723" s="200"/>
      <c r="I723" s="200"/>
      <c r="J723" s="211"/>
      <c r="K723" s="211"/>
    </row>
    <row r="724" spans="1:11" s="41" customFormat="1">
      <c r="A724" s="55"/>
      <c r="B724" s="215" t="s">
        <v>832</v>
      </c>
      <c r="C724" s="216">
        <f>C723+C713+C700</f>
        <v>772237.39999999991</v>
      </c>
      <c r="D724" s="216">
        <f>D723+D713+D700</f>
        <v>772237.39999999991</v>
      </c>
      <c r="E724" s="216">
        <f>E723+E713+E700</f>
        <v>0</v>
      </c>
      <c r="F724" s="217"/>
      <c r="G724" s="218"/>
      <c r="H724" s="218"/>
      <c r="I724" s="214"/>
      <c r="J724" s="211"/>
      <c r="K724" s="211"/>
    </row>
    <row r="725" spans="1:11" s="41" customFormat="1" ht="15.75">
      <c r="A725" s="55"/>
      <c r="B725" s="330" t="s">
        <v>66</v>
      </c>
      <c r="C725" s="330"/>
      <c r="D725" s="330"/>
      <c r="E725" s="330"/>
      <c r="F725" s="330"/>
      <c r="G725" s="330"/>
      <c r="H725" s="330"/>
      <c r="I725" s="336"/>
      <c r="J725" s="211"/>
      <c r="K725" s="211"/>
    </row>
    <row r="726" spans="1:11" s="41" customFormat="1" ht="15.75">
      <c r="A726" s="55"/>
      <c r="B726" s="310" t="s">
        <v>155</v>
      </c>
      <c r="C726" s="316"/>
      <c r="D726" s="316"/>
      <c r="E726" s="316"/>
      <c r="F726" s="316"/>
      <c r="G726" s="316"/>
      <c r="H726" s="316"/>
      <c r="I726" s="316"/>
      <c r="J726" s="211"/>
      <c r="K726" s="211"/>
    </row>
    <row r="727" spans="1:11" s="41" customFormat="1" ht="76.5">
      <c r="A727" s="55">
        <v>538</v>
      </c>
      <c r="B727" s="214" t="s">
        <v>166</v>
      </c>
      <c r="C727" s="200">
        <v>3400</v>
      </c>
      <c r="D727" s="69">
        <f t="shared" ref="D727" si="80">C727-E727</f>
        <v>3400</v>
      </c>
      <c r="E727" s="200">
        <v>0</v>
      </c>
      <c r="F727" s="60">
        <v>39014</v>
      </c>
      <c r="G727" s="69" t="s">
        <v>470</v>
      </c>
      <c r="H727" s="62" t="s">
        <v>466</v>
      </c>
      <c r="I727" s="200"/>
      <c r="J727" s="211"/>
      <c r="K727" s="211"/>
    </row>
    <row r="728" spans="1:11" s="41" customFormat="1" ht="15.75">
      <c r="A728" s="55"/>
      <c r="B728" s="310" t="s">
        <v>1200</v>
      </c>
      <c r="C728" s="316"/>
      <c r="D728" s="316"/>
      <c r="E728" s="316"/>
      <c r="F728" s="316"/>
      <c r="G728" s="316"/>
      <c r="H728" s="316"/>
      <c r="I728" s="316"/>
      <c r="J728" s="211"/>
      <c r="K728" s="211"/>
    </row>
    <row r="729" spans="1:11" s="41" customFormat="1" ht="89.25">
      <c r="A729" s="55">
        <v>539</v>
      </c>
      <c r="B729" s="214" t="s">
        <v>149</v>
      </c>
      <c r="C729" s="200">
        <v>619.85</v>
      </c>
      <c r="D729" s="69">
        <f t="shared" ref="D729" si="81">C729-E729</f>
        <v>619.85</v>
      </c>
      <c r="E729" s="200">
        <v>0</v>
      </c>
      <c r="F729" s="90">
        <v>39790</v>
      </c>
      <c r="G729" s="69" t="s">
        <v>508</v>
      </c>
      <c r="H729" s="62" t="s">
        <v>466</v>
      </c>
      <c r="I729" s="200"/>
      <c r="J729" s="211"/>
      <c r="K729" s="211"/>
    </row>
    <row r="730" spans="1:11" s="41" customFormat="1">
      <c r="A730" s="55"/>
      <c r="B730" s="215" t="s">
        <v>833</v>
      </c>
      <c r="C730" s="216">
        <f>C729+C727</f>
        <v>4019.85</v>
      </c>
      <c r="D730" s="216">
        <f>D729+D727</f>
        <v>4019.85</v>
      </c>
      <c r="E730" s="216">
        <f>E729+E727</f>
        <v>0</v>
      </c>
      <c r="F730" s="209"/>
      <c r="G730" s="200"/>
      <c r="H730" s="200"/>
      <c r="I730" s="200"/>
      <c r="J730" s="211"/>
      <c r="K730" s="211"/>
    </row>
    <row r="731" spans="1:11" s="41" customFormat="1">
      <c r="A731" s="55"/>
      <c r="B731" s="215" t="s">
        <v>834</v>
      </c>
      <c r="C731" s="216">
        <f>C730</f>
        <v>4019.85</v>
      </c>
      <c r="D731" s="216">
        <f>D730</f>
        <v>4019.85</v>
      </c>
      <c r="E731" s="216">
        <f>E730</f>
        <v>0</v>
      </c>
      <c r="F731" s="209"/>
      <c r="G731" s="200"/>
      <c r="H731" s="200"/>
      <c r="I731" s="200"/>
      <c r="J731" s="211"/>
      <c r="K731" s="211"/>
    </row>
    <row r="732" spans="1:11" s="41" customFormat="1">
      <c r="A732" s="55"/>
      <c r="B732" s="215" t="s">
        <v>835</v>
      </c>
      <c r="C732" s="216">
        <f>C731+C724</f>
        <v>776257.24999999988</v>
      </c>
      <c r="D732" s="216">
        <f>D731+D724</f>
        <v>776257.24999999988</v>
      </c>
      <c r="E732" s="216">
        <f>E731+E724</f>
        <v>0</v>
      </c>
      <c r="F732" s="208"/>
      <c r="G732" s="200"/>
      <c r="H732" s="200"/>
      <c r="I732" s="200"/>
      <c r="J732" s="211"/>
      <c r="K732" s="211"/>
    </row>
    <row r="733" spans="1:11" s="41" customFormat="1" ht="15.75">
      <c r="A733" s="55"/>
      <c r="B733" s="330" t="s">
        <v>836</v>
      </c>
      <c r="C733" s="330"/>
      <c r="D733" s="330"/>
      <c r="E733" s="330"/>
      <c r="F733" s="330"/>
      <c r="G733" s="330"/>
      <c r="H733" s="330"/>
      <c r="I733" s="336"/>
      <c r="J733" s="211"/>
      <c r="K733" s="211"/>
    </row>
    <row r="734" spans="1:11" s="41" customFormat="1" ht="15.75">
      <c r="A734" s="55"/>
      <c r="B734" s="330" t="s">
        <v>150</v>
      </c>
      <c r="C734" s="331"/>
      <c r="D734" s="331"/>
      <c r="E734" s="331"/>
      <c r="F734" s="331"/>
      <c r="G734" s="331"/>
      <c r="H734" s="331"/>
      <c r="I734" s="332"/>
      <c r="J734" s="211"/>
      <c r="K734" s="211"/>
    </row>
    <row r="735" spans="1:11" s="41" customFormat="1" ht="15.75">
      <c r="A735" s="55"/>
      <c r="B735" s="330" t="s">
        <v>126</v>
      </c>
      <c r="C735" s="330"/>
      <c r="D735" s="330"/>
      <c r="E735" s="330"/>
      <c r="F735" s="330"/>
      <c r="G735" s="330"/>
      <c r="H735" s="330"/>
      <c r="I735" s="336"/>
      <c r="J735" s="211"/>
      <c r="K735" s="211"/>
    </row>
    <row r="736" spans="1:11" s="41" customFormat="1" ht="51">
      <c r="A736" s="55">
        <v>540</v>
      </c>
      <c r="B736" s="214" t="s">
        <v>151</v>
      </c>
      <c r="C736" s="200">
        <v>3130.67</v>
      </c>
      <c r="D736" s="69">
        <f t="shared" ref="D736:D745" si="82">C736-E736</f>
        <v>3130.67</v>
      </c>
      <c r="E736" s="200">
        <v>0</v>
      </c>
      <c r="F736" s="90">
        <v>40619</v>
      </c>
      <c r="G736" s="200" t="s">
        <v>512</v>
      </c>
      <c r="H736" s="62" t="s">
        <v>466</v>
      </c>
      <c r="I736" s="200"/>
      <c r="J736" s="211"/>
      <c r="K736" s="211"/>
    </row>
    <row r="737" spans="1:11" s="41" customFormat="1" ht="89.25">
      <c r="A737" s="55">
        <v>541</v>
      </c>
      <c r="B737" s="214" t="s">
        <v>152</v>
      </c>
      <c r="C737" s="200">
        <v>4855</v>
      </c>
      <c r="D737" s="69">
        <f t="shared" si="82"/>
        <v>4855</v>
      </c>
      <c r="E737" s="200">
        <v>0</v>
      </c>
      <c r="F737" s="90">
        <v>41046</v>
      </c>
      <c r="G737" s="69" t="s">
        <v>513</v>
      </c>
      <c r="H737" s="62" t="s">
        <v>466</v>
      </c>
      <c r="I737" s="200"/>
      <c r="J737" s="211"/>
      <c r="K737" s="211"/>
    </row>
    <row r="738" spans="1:11" s="41" customFormat="1" ht="89.25">
      <c r="A738" s="55">
        <v>542</v>
      </c>
      <c r="B738" s="214" t="s">
        <v>153</v>
      </c>
      <c r="C738" s="200">
        <v>1296</v>
      </c>
      <c r="D738" s="69">
        <f t="shared" si="82"/>
        <v>1296</v>
      </c>
      <c r="E738" s="200">
        <v>0</v>
      </c>
      <c r="F738" s="90">
        <v>41270</v>
      </c>
      <c r="G738" s="69" t="s">
        <v>514</v>
      </c>
      <c r="H738" s="62" t="s">
        <v>466</v>
      </c>
      <c r="I738" s="200"/>
      <c r="J738" s="211"/>
      <c r="K738" s="211"/>
    </row>
    <row r="739" spans="1:11" s="41" customFormat="1" ht="51">
      <c r="A739" s="55">
        <v>543</v>
      </c>
      <c r="B739" s="214" t="s">
        <v>154</v>
      </c>
      <c r="C739" s="200">
        <v>859</v>
      </c>
      <c r="D739" s="69">
        <f t="shared" si="82"/>
        <v>859</v>
      </c>
      <c r="E739" s="200">
        <v>0</v>
      </c>
      <c r="F739" s="90">
        <v>41270</v>
      </c>
      <c r="G739" s="69" t="s">
        <v>515</v>
      </c>
      <c r="H739" s="62" t="s">
        <v>466</v>
      </c>
      <c r="I739" s="200"/>
      <c r="J739" s="211"/>
      <c r="K739" s="211"/>
    </row>
    <row r="740" spans="1:11" s="41" customFormat="1" ht="89.25">
      <c r="A740" s="55">
        <v>544</v>
      </c>
      <c r="B740" s="214" t="s">
        <v>242</v>
      </c>
      <c r="C740" s="200">
        <v>1060</v>
      </c>
      <c r="D740" s="69">
        <f t="shared" si="82"/>
        <v>1060</v>
      </c>
      <c r="E740" s="200">
        <v>0</v>
      </c>
      <c r="F740" s="90">
        <v>41477</v>
      </c>
      <c r="G740" s="69" t="s">
        <v>516</v>
      </c>
      <c r="H740" s="62" t="s">
        <v>466</v>
      </c>
      <c r="I740" s="200"/>
      <c r="J740" s="211"/>
      <c r="K740" s="211"/>
    </row>
    <row r="741" spans="1:11" s="41" customFormat="1" ht="89.25">
      <c r="A741" s="55">
        <v>545</v>
      </c>
      <c r="B741" s="214" t="s">
        <v>243</v>
      </c>
      <c r="C741" s="200">
        <v>1527</v>
      </c>
      <c r="D741" s="69">
        <f t="shared" si="82"/>
        <v>1527</v>
      </c>
      <c r="E741" s="200">
        <v>0</v>
      </c>
      <c r="F741" s="90">
        <v>41477</v>
      </c>
      <c r="G741" s="69" t="s">
        <v>516</v>
      </c>
      <c r="H741" s="62" t="s">
        <v>466</v>
      </c>
      <c r="I741" s="200"/>
      <c r="J741" s="211"/>
      <c r="K741" s="211"/>
    </row>
    <row r="742" spans="1:11" s="41" customFormat="1" ht="51">
      <c r="A742" s="55">
        <v>546</v>
      </c>
      <c r="B742" s="57" t="s">
        <v>670</v>
      </c>
      <c r="C742" s="200">
        <v>3000</v>
      </c>
      <c r="D742" s="69">
        <f t="shared" si="82"/>
        <v>3000</v>
      </c>
      <c r="E742" s="200">
        <v>0</v>
      </c>
      <c r="F742" s="90">
        <v>41660</v>
      </c>
      <c r="G742" s="62" t="s">
        <v>517</v>
      </c>
      <c r="H742" s="62" t="s">
        <v>466</v>
      </c>
      <c r="I742" s="200"/>
      <c r="J742" s="211"/>
      <c r="K742" s="211"/>
    </row>
    <row r="743" spans="1:11" s="41" customFormat="1" ht="51">
      <c r="A743" s="55">
        <v>547</v>
      </c>
      <c r="B743" s="57" t="s">
        <v>671</v>
      </c>
      <c r="C743" s="200">
        <v>3298.34</v>
      </c>
      <c r="D743" s="69">
        <f>C743-E743</f>
        <v>3298.34</v>
      </c>
      <c r="E743" s="200">
        <v>0</v>
      </c>
      <c r="F743" s="90">
        <v>41660</v>
      </c>
      <c r="G743" s="62" t="s">
        <v>517</v>
      </c>
      <c r="H743" s="62" t="s">
        <v>466</v>
      </c>
      <c r="I743" s="200"/>
      <c r="J743" s="211"/>
      <c r="K743" s="211"/>
    </row>
    <row r="744" spans="1:11" s="41" customFormat="1" ht="51">
      <c r="A744" s="55">
        <v>548</v>
      </c>
      <c r="B744" s="57" t="s">
        <v>415</v>
      </c>
      <c r="C744" s="200">
        <v>2000</v>
      </c>
      <c r="D744" s="69">
        <f t="shared" si="82"/>
        <v>2000</v>
      </c>
      <c r="E744" s="200">
        <v>0</v>
      </c>
      <c r="F744" s="90">
        <v>41787</v>
      </c>
      <c r="G744" s="62" t="s">
        <v>518</v>
      </c>
      <c r="H744" s="62" t="s">
        <v>466</v>
      </c>
      <c r="I744" s="200"/>
      <c r="J744" s="211"/>
      <c r="K744" s="211"/>
    </row>
    <row r="745" spans="1:11" s="41" customFormat="1" ht="89.25">
      <c r="A745" s="55">
        <v>549</v>
      </c>
      <c r="B745" s="57" t="s">
        <v>521</v>
      </c>
      <c r="C745" s="200">
        <v>350</v>
      </c>
      <c r="D745" s="69">
        <f t="shared" si="82"/>
        <v>350</v>
      </c>
      <c r="E745" s="200">
        <v>0</v>
      </c>
      <c r="F745" s="90">
        <v>41828</v>
      </c>
      <c r="G745" s="69" t="s">
        <v>522</v>
      </c>
      <c r="H745" s="62" t="s">
        <v>466</v>
      </c>
      <c r="I745" s="200"/>
      <c r="J745" s="211"/>
      <c r="K745" s="211"/>
    </row>
    <row r="746" spans="1:11" s="41" customFormat="1" ht="51">
      <c r="A746" s="55">
        <v>550</v>
      </c>
      <c r="B746" s="57" t="s">
        <v>455</v>
      </c>
      <c r="C746" s="203">
        <v>2620</v>
      </c>
      <c r="D746" s="203">
        <v>2620</v>
      </c>
      <c r="E746" s="203">
        <f>C746-D746</f>
        <v>0</v>
      </c>
      <c r="F746" s="90">
        <v>42037</v>
      </c>
      <c r="G746" s="62" t="s">
        <v>520</v>
      </c>
      <c r="H746" s="62" t="s">
        <v>466</v>
      </c>
      <c r="I746" s="200"/>
      <c r="J746" s="211"/>
      <c r="K746" s="211"/>
    </row>
    <row r="747" spans="1:11" s="41" customFormat="1" ht="51">
      <c r="A747" s="55">
        <v>551</v>
      </c>
      <c r="B747" s="57" t="s">
        <v>523</v>
      </c>
      <c r="C747" s="203">
        <v>1075</v>
      </c>
      <c r="D747" s="203">
        <v>1075</v>
      </c>
      <c r="E747" s="203">
        <f t="shared" ref="E747:E772" si="83">C747-D747</f>
        <v>0</v>
      </c>
      <c r="F747" s="90">
        <v>42037</v>
      </c>
      <c r="G747" s="62" t="s">
        <v>524</v>
      </c>
      <c r="H747" s="62" t="s">
        <v>466</v>
      </c>
      <c r="I747" s="200"/>
      <c r="J747" s="211"/>
      <c r="K747" s="211"/>
    </row>
    <row r="748" spans="1:11" s="41" customFormat="1" ht="51">
      <c r="A748" s="55">
        <v>552</v>
      </c>
      <c r="B748" s="57" t="s">
        <v>454</v>
      </c>
      <c r="C748" s="203">
        <v>4650</v>
      </c>
      <c r="D748" s="203">
        <v>4650</v>
      </c>
      <c r="E748" s="203">
        <f t="shared" si="83"/>
        <v>0</v>
      </c>
      <c r="F748" s="90">
        <v>42275</v>
      </c>
      <c r="G748" s="62" t="s">
        <v>519</v>
      </c>
      <c r="H748" s="62" t="s">
        <v>466</v>
      </c>
      <c r="I748" s="200"/>
      <c r="J748" s="211"/>
      <c r="K748" s="211"/>
    </row>
    <row r="749" spans="1:11" s="41" customFormat="1" ht="51">
      <c r="A749" s="55">
        <v>553</v>
      </c>
      <c r="B749" s="57" t="s">
        <v>456</v>
      </c>
      <c r="C749" s="203">
        <v>766.67</v>
      </c>
      <c r="D749" s="203">
        <v>766.67</v>
      </c>
      <c r="E749" s="198">
        <f t="shared" si="83"/>
        <v>0</v>
      </c>
      <c r="F749" s="90">
        <v>42275</v>
      </c>
      <c r="G749" s="62" t="s">
        <v>519</v>
      </c>
      <c r="H749" s="62" t="s">
        <v>466</v>
      </c>
      <c r="I749" s="200"/>
      <c r="J749" s="211"/>
      <c r="K749" s="211"/>
    </row>
    <row r="750" spans="1:11" s="41" customFormat="1" ht="51">
      <c r="A750" s="55">
        <v>554</v>
      </c>
      <c r="B750" s="57" t="s">
        <v>457</v>
      </c>
      <c r="C750" s="203">
        <v>766.67</v>
      </c>
      <c r="D750" s="203">
        <v>766.67</v>
      </c>
      <c r="E750" s="198">
        <f t="shared" si="83"/>
        <v>0</v>
      </c>
      <c r="F750" s="90">
        <v>42275</v>
      </c>
      <c r="G750" s="62" t="s">
        <v>519</v>
      </c>
      <c r="H750" s="62" t="s">
        <v>466</v>
      </c>
      <c r="I750" s="200"/>
      <c r="J750" s="211"/>
      <c r="K750" s="211"/>
    </row>
    <row r="751" spans="1:11" s="41" customFormat="1" ht="51">
      <c r="A751" s="55">
        <v>555</v>
      </c>
      <c r="B751" s="57" t="s">
        <v>458</v>
      </c>
      <c r="C751" s="203">
        <v>766.67</v>
      </c>
      <c r="D751" s="203">
        <v>766.67</v>
      </c>
      <c r="E751" s="198">
        <f t="shared" si="83"/>
        <v>0</v>
      </c>
      <c r="F751" s="90">
        <v>42275</v>
      </c>
      <c r="G751" s="62" t="s">
        <v>519</v>
      </c>
      <c r="H751" s="62" t="s">
        <v>466</v>
      </c>
      <c r="I751" s="200"/>
      <c r="J751" s="211"/>
      <c r="K751" s="211"/>
    </row>
    <row r="752" spans="1:11" s="41" customFormat="1" ht="51">
      <c r="A752" s="55">
        <v>556</v>
      </c>
      <c r="B752" s="57" t="s">
        <v>459</v>
      </c>
      <c r="C752" s="203">
        <v>766.67</v>
      </c>
      <c r="D752" s="203">
        <v>766.67</v>
      </c>
      <c r="E752" s="198">
        <f t="shared" si="83"/>
        <v>0</v>
      </c>
      <c r="F752" s="90">
        <v>42275</v>
      </c>
      <c r="G752" s="62" t="s">
        <v>519</v>
      </c>
      <c r="H752" s="62" t="s">
        <v>466</v>
      </c>
      <c r="I752" s="200"/>
      <c r="J752" s="211"/>
      <c r="K752" s="211"/>
    </row>
    <row r="753" spans="1:11" s="41" customFormat="1" ht="51">
      <c r="A753" s="55">
        <v>557</v>
      </c>
      <c r="B753" s="57" t="s">
        <v>672</v>
      </c>
      <c r="C753" s="203">
        <v>2835</v>
      </c>
      <c r="D753" s="203">
        <v>2835</v>
      </c>
      <c r="E753" s="203">
        <f t="shared" si="83"/>
        <v>0</v>
      </c>
      <c r="F753" s="90">
        <v>42545</v>
      </c>
      <c r="G753" s="62" t="s">
        <v>673</v>
      </c>
      <c r="H753" s="62" t="s">
        <v>466</v>
      </c>
      <c r="I753" s="200"/>
      <c r="J753" s="211"/>
      <c r="K753" s="211"/>
    </row>
    <row r="754" spans="1:11" s="41" customFormat="1" ht="51">
      <c r="A754" s="55">
        <v>558</v>
      </c>
      <c r="B754" s="57" t="s">
        <v>674</v>
      </c>
      <c r="C754" s="203">
        <v>2910</v>
      </c>
      <c r="D754" s="203">
        <v>2910</v>
      </c>
      <c r="E754" s="203">
        <f t="shared" si="83"/>
        <v>0</v>
      </c>
      <c r="F754" s="90">
        <v>42545</v>
      </c>
      <c r="G754" s="62" t="s">
        <v>675</v>
      </c>
      <c r="H754" s="62" t="s">
        <v>466</v>
      </c>
      <c r="I754" s="200"/>
      <c r="J754" s="211"/>
      <c r="K754" s="211"/>
    </row>
    <row r="755" spans="1:11" s="41" customFormat="1" ht="51">
      <c r="A755" s="55">
        <v>559</v>
      </c>
      <c r="B755" s="57" t="s">
        <v>759</v>
      </c>
      <c r="C755" s="203">
        <v>4780</v>
      </c>
      <c r="D755" s="203">
        <v>4780</v>
      </c>
      <c r="E755" s="203">
        <f t="shared" si="83"/>
        <v>0</v>
      </c>
      <c r="F755" s="90">
        <v>42776</v>
      </c>
      <c r="G755" s="62" t="s">
        <v>760</v>
      </c>
      <c r="H755" s="62" t="s">
        <v>466</v>
      </c>
      <c r="I755" s="200"/>
      <c r="J755" s="211"/>
      <c r="K755" s="211"/>
    </row>
    <row r="756" spans="1:11" s="41" customFormat="1" ht="51">
      <c r="A756" s="55">
        <v>560</v>
      </c>
      <c r="B756" s="57" t="s">
        <v>1044</v>
      </c>
      <c r="C756" s="203">
        <v>1023</v>
      </c>
      <c r="D756" s="203">
        <v>1023</v>
      </c>
      <c r="E756" s="203">
        <f t="shared" si="83"/>
        <v>0</v>
      </c>
      <c r="F756" s="90">
        <v>43084</v>
      </c>
      <c r="G756" s="62" t="s">
        <v>761</v>
      </c>
      <c r="H756" s="62" t="s">
        <v>466</v>
      </c>
      <c r="I756" s="200"/>
      <c r="J756" s="211"/>
      <c r="K756" s="211"/>
    </row>
    <row r="757" spans="1:11" s="41" customFormat="1" ht="51">
      <c r="A757" s="55">
        <v>561</v>
      </c>
      <c r="B757" s="57" t="s">
        <v>837</v>
      </c>
      <c r="C757" s="203">
        <v>1566</v>
      </c>
      <c r="D757" s="203">
        <v>1566</v>
      </c>
      <c r="E757" s="203">
        <f t="shared" si="83"/>
        <v>0</v>
      </c>
      <c r="F757" s="90">
        <v>43179</v>
      </c>
      <c r="G757" s="62" t="s">
        <v>838</v>
      </c>
      <c r="H757" s="62" t="s">
        <v>466</v>
      </c>
      <c r="I757" s="200"/>
      <c r="J757" s="211"/>
      <c r="K757" s="211"/>
    </row>
    <row r="758" spans="1:11" s="41" customFormat="1" ht="51">
      <c r="A758" s="55">
        <v>562</v>
      </c>
      <c r="B758" s="57" t="s">
        <v>839</v>
      </c>
      <c r="C758" s="203">
        <v>894</v>
      </c>
      <c r="D758" s="203">
        <v>894</v>
      </c>
      <c r="E758" s="203">
        <f t="shared" si="83"/>
        <v>0</v>
      </c>
      <c r="F758" s="90">
        <v>43417</v>
      </c>
      <c r="G758" s="62" t="s">
        <v>840</v>
      </c>
      <c r="H758" s="62" t="s">
        <v>466</v>
      </c>
      <c r="I758" s="200"/>
      <c r="J758" s="211"/>
      <c r="K758" s="211"/>
    </row>
    <row r="759" spans="1:11" s="41" customFormat="1" ht="51">
      <c r="A759" s="55">
        <v>563</v>
      </c>
      <c r="B759" s="57" t="s">
        <v>861</v>
      </c>
      <c r="C759" s="203">
        <v>3908</v>
      </c>
      <c r="D759" s="203">
        <v>3908</v>
      </c>
      <c r="E759" s="203">
        <f t="shared" si="83"/>
        <v>0</v>
      </c>
      <c r="F759" s="90">
        <v>43523</v>
      </c>
      <c r="G759" s="62" t="s">
        <v>937</v>
      </c>
      <c r="H759" s="62" t="s">
        <v>466</v>
      </c>
      <c r="I759" s="200"/>
      <c r="J759" s="211"/>
      <c r="K759" s="211"/>
    </row>
    <row r="760" spans="1:11" s="41" customFormat="1" ht="51">
      <c r="A760" s="55">
        <v>564</v>
      </c>
      <c r="B760" s="57" t="s">
        <v>863</v>
      </c>
      <c r="C760" s="203">
        <v>1560.24</v>
      </c>
      <c r="D760" s="203">
        <v>1560.24</v>
      </c>
      <c r="E760" s="203">
        <f t="shared" si="83"/>
        <v>0</v>
      </c>
      <c r="F760" s="90">
        <v>43552</v>
      </c>
      <c r="G760" s="62" t="s">
        <v>938</v>
      </c>
      <c r="H760" s="62" t="s">
        <v>466</v>
      </c>
      <c r="I760" s="200"/>
      <c r="J760" s="211"/>
      <c r="K760" s="211"/>
    </row>
    <row r="761" spans="1:11" s="41" customFormat="1" ht="51">
      <c r="A761" s="55">
        <v>565</v>
      </c>
      <c r="B761" s="57" t="s">
        <v>939</v>
      </c>
      <c r="C761" s="203">
        <v>735.55</v>
      </c>
      <c r="D761" s="203">
        <v>735.55</v>
      </c>
      <c r="E761" s="203">
        <f t="shared" si="83"/>
        <v>0</v>
      </c>
      <c r="F761" s="90">
        <v>43830</v>
      </c>
      <c r="G761" s="62" t="s">
        <v>940</v>
      </c>
      <c r="H761" s="62" t="s">
        <v>466</v>
      </c>
      <c r="I761" s="200"/>
      <c r="J761" s="211"/>
      <c r="K761" s="211"/>
    </row>
    <row r="762" spans="1:11" s="41" customFormat="1" ht="51">
      <c r="A762" s="55">
        <v>566</v>
      </c>
      <c r="B762" s="57" t="s">
        <v>941</v>
      </c>
      <c r="C762" s="203">
        <v>1670</v>
      </c>
      <c r="D762" s="203">
        <v>1670</v>
      </c>
      <c r="E762" s="203">
        <f t="shared" si="83"/>
        <v>0</v>
      </c>
      <c r="F762" s="90">
        <v>43830</v>
      </c>
      <c r="G762" s="62" t="s">
        <v>940</v>
      </c>
      <c r="H762" s="62" t="s">
        <v>466</v>
      </c>
      <c r="I762" s="200"/>
      <c r="J762" s="211"/>
      <c r="K762" s="211"/>
    </row>
    <row r="763" spans="1:11" s="41" customFormat="1" ht="51">
      <c r="A763" s="55">
        <v>567</v>
      </c>
      <c r="B763" s="57" t="s">
        <v>942</v>
      </c>
      <c r="C763" s="203">
        <v>7016.6</v>
      </c>
      <c r="D763" s="203">
        <v>7016.6</v>
      </c>
      <c r="E763" s="203">
        <f t="shared" si="83"/>
        <v>0</v>
      </c>
      <c r="F763" s="90">
        <v>43830</v>
      </c>
      <c r="G763" s="62" t="s">
        <v>940</v>
      </c>
      <c r="H763" s="62" t="s">
        <v>466</v>
      </c>
      <c r="I763" s="200"/>
      <c r="J763" s="211"/>
      <c r="K763" s="211"/>
    </row>
    <row r="764" spans="1:11" s="41" customFormat="1" ht="51">
      <c r="A764" s="55">
        <v>568</v>
      </c>
      <c r="B764" s="57" t="s">
        <v>1045</v>
      </c>
      <c r="C764" s="203">
        <v>2924</v>
      </c>
      <c r="D764" s="203">
        <v>2924</v>
      </c>
      <c r="E764" s="203">
        <f t="shared" si="83"/>
        <v>0</v>
      </c>
      <c r="F764" s="90">
        <v>43948</v>
      </c>
      <c r="G764" s="62" t="s">
        <v>1046</v>
      </c>
      <c r="H764" s="62" t="s">
        <v>466</v>
      </c>
      <c r="I764" s="200"/>
      <c r="J764" s="211"/>
      <c r="K764" s="211"/>
    </row>
    <row r="765" spans="1:11" s="41" customFormat="1" ht="51">
      <c r="A765" s="55">
        <v>569</v>
      </c>
      <c r="B765" s="57" t="s">
        <v>1201</v>
      </c>
      <c r="C765" s="203">
        <v>2127.8000000000002</v>
      </c>
      <c r="D765" s="203">
        <v>2127.8000000000002</v>
      </c>
      <c r="E765" s="203">
        <f t="shared" si="83"/>
        <v>0</v>
      </c>
      <c r="F765" s="90">
        <v>44551</v>
      </c>
      <c r="G765" s="62" t="s">
        <v>1202</v>
      </c>
      <c r="H765" s="62" t="s">
        <v>466</v>
      </c>
      <c r="I765" s="200"/>
      <c r="J765" s="211"/>
      <c r="K765" s="211"/>
    </row>
    <row r="766" spans="1:11" s="41" customFormat="1" ht="51">
      <c r="A766" s="55">
        <v>570</v>
      </c>
      <c r="B766" s="57" t="s">
        <v>1203</v>
      </c>
      <c r="C766" s="203">
        <v>1343</v>
      </c>
      <c r="D766" s="203">
        <v>1343</v>
      </c>
      <c r="E766" s="203">
        <f t="shared" si="83"/>
        <v>0</v>
      </c>
      <c r="F766" s="90">
        <v>44560</v>
      </c>
      <c r="G766" s="62" t="s">
        <v>1204</v>
      </c>
      <c r="H766" s="62" t="s">
        <v>466</v>
      </c>
      <c r="I766" s="200"/>
      <c r="J766" s="211"/>
      <c r="K766" s="211"/>
    </row>
    <row r="767" spans="1:11" s="41" customFormat="1" ht="51">
      <c r="A767" s="55">
        <v>571</v>
      </c>
      <c r="B767" s="57" t="s">
        <v>1205</v>
      </c>
      <c r="C767" s="203">
        <v>3753.91</v>
      </c>
      <c r="D767" s="203">
        <v>3753.91</v>
      </c>
      <c r="E767" s="203">
        <f t="shared" si="83"/>
        <v>0</v>
      </c>
      <c r="F767" s="90">
        <v>44560</v>
      </c>
      <c r="G767" s="62" t="s">
        <v>1204</v>
      </c>
      <c r="H767" s="62" t="s">
        <v>466</v>
      </c>
      <c r="I767" s="200"/>
      <c r="J767" s="211"/>
      <c r="K767" s="211"/>
    </row>
    <row r="768" spans="1:11" s="41" customFormat="1" ht="51">
      <c r="A768" s="55">
        <v>572</v>
      </c>
      <c r="B768" s="57" t="s">
        <v>1263</v>
      </c>
      <c r="C768" s="203">
        <v>3058</v>
      </c>
      <c r="D768" s="203">
        <v>3058</v>
      </c>
      <c r="E768" s="203">
        <f t="shared" si="83"/>
        <v>0</v>
      </c>
      <c r="F768" s="90">
        <v>44631</v>
      </c>
      <c r="G768" s="62" t="s">
        <v>1264</v>
      </c>
      <c r="H768" s="62" t="s">
        <v>466</v>
      </c>
      <c r="I768" s="200"/>
      <c r="J768" s="211"/>
      <c r="K768" s="211"/>
    </row>
    <row r="769" spans="1:11" s="41" customFormat="1" ht="51">
      <c r="A769" s="55">
        <v>573</v>
      </c>
      <c r="B769" s="57" t="s">
        <v>1265</v>
      </c>
      <c r="C769" s="203">
        <v>5451.67</v>
      </c>
      <c r="D769" s="203">
        <v>5451.67</v>
      </c>
      <c r="E769" s="203">
        <f t="shared" si="83"/>
        <v>0</v>
      </c>
      <c r="F769" s="90">
        <v>44693</v>
      </c>
      <c r="G769" s="62" t="s">
        <v>1266</v>
      </c>
      <c r="H769" s="62" t="s">
        <v>466</v>
      </c>
      <c r="I769" s="200"/>
      <c r="J769" s="211"/>
      <c r="K769" s="211"/>
    </row>
    <row r="770" spans="1:11" s="41" customFormat="1" ht="51">
      <c r="A770" s="55">
        <v>574</v>
      </c>
      <c r="B770" s="57" t="s">
        <v>1267</v>
      </c>
      <c r="C770" s="203">
        <v>10400</v>
      </c>
      <c r="D770" s="203">
        <v>10400</v>
      </c>
      <c r="E770" s="203">
        <f t="shared" si="83"/>
        <v>0</v>
      </c>
      <c r="F770" s="90">
        <v>44620</v>
      </c>
      <c r="G770" s="62" t="s">
        <v>1262</v>
      </c>
      <c r="H770" s="62" t="s">
        <v>466</v>
      </c>
      <c r="I770" s="200"/>
      <c r="J770" s="211"/>
      <c r="K770" s="211"/>
    </row>
    <row r="771" spans="1:11" s="41" customFormat="1" ht="51">
      <c r="A771" s="55">
        <v>575</v>
      </c>
      <c r="B771" s="214" t="s">
        <v>1302</v>
      </c>
      <c r="C771" s="200">
        <v>19570</v>
      </c>
      <c r="D771" s="69">
        <v>19570</v>
      </c>
      <c r="E771" s="200">
        <v>0</v>
      </c>
      <c r="F771" s="90">
        <v>45288</v>
      </c>
      <c r="G771" s="200" t="s">
        <v>1298</v>
      </c>
      <c r="H771" s="62" t="s">
        <v>466</v>
      </c>
      <c r="I771" s="200"/>
      <c r="J771" s="211"/>
      <c r="K771" s="211"/>
    </row>
    <row r="772" spans="1:11" s="41" customFormat="1" ht="51">
      <c r="A772" s="55">
        <v>576</v>
      </c>
      <c r="B772" s="57" t="s">
        <v>1267</v>
      </c>
      <c r="C772" s="203">
        <v>10400</v>
      </c>
      <c r="D772" s="203">
        <v>10400</v>
      </c>
      <c r="E772" s="203">
        <f t="shared" si="83"/>
        <v>0</v>
      </c>
      <c r="F772" s="90">
        <v>44620</v>
      </c>
      <c r="G772" s="62" t="s">
        <v>1262</v>
      </c>
      <c r="H772" s="62" t="s">
        <v>466</v>
      </c>
      <c r="I772" s="200"/>
      <c r="J772" s="211"/>
      <c r="K772" s="211"/>
    </row>
    <row r="773" spans="1:11" s="41" customFormat="1">
      <c r="A773" s="55"/>
      <c r="B773" s="215" t="s">
        <v>841</v>
      </c>
      <c r="C773" s="216">
        <f>SUM(C736:C772)</f>
        <v>120714.45999999999</v>
      </c>
      <c r="D773" s="216">
        <f>SUM(D736:D772)</f>
        <v>120714.45999999999</v>
      </c>
      <c r="E773" s="216">
        <f>SUM(E736:E772)</f>
        <v>0</v>
      </c>
      <c r="F773" s="208"/>
      <c r="G773" s="216"/>
      <c r="H773" s="200"/>
      <c r="I773" s="200"/>
      <c r="J773" s="211"/>
      <c r="K773" s="211"/>
    </row>
    <row r="774" spans="1:11" s="41" customFormat="1" ht="15.75">
      <c r="A774" s="55"/>
      <c r="B774" s="330" t="s">
        <v>155</v>
      </c>
      <c r="C774" s="330"/>
      <c r="D774" s="330"/>
      <c r="E774" s="330"/>
      <c r="F774" s="330"/>
      <c r="G774" s="330"/>
      <c r="H774" s="330"/>
      <c r="I774" s="336"/>
      <c r="J774" s="211"/>
      <c r="K774" s="211"/>
    </row>
    <row r="775" spans="1:11" s="41" customFormat="1" ht="51">
      <c r="A775" s="55">
        <v>577</v>
      </c>
      <c r="B775" s="214" t="s">
        <v>156</v>
      </c>
      <c r="C775" s="200">
        <v>5743.67</v>
      </c>
      <c r="D775" s="69">
        <f t="shared" ref="D775:D784" si="84">C775-E775</f>
        <v>5743.67</v>
      </c>
      <c r="E775" s="200">
        <v>0</v>
      </c>
      <c r="F775" s="90">
        <v>40619</v>
      </c>
      <c r="G775" s="200" t="s">
        <v>512</v>
      </c>
      <c r="H775" s="62" t="s">
        <v>466</v>
      </c>
      <c r="I775" s="200"/>
      <c r="J775" s="211"/>
      <c r="K775" s="211"/>
    </row>
    <row r="776" spans="1:11" s="41" customFormat="1" ht="89.25">
      <c r="A776" s="55">
        <v>578</v>
      </c>
      <c r="B776" s="214" t="s">
        <v>157</v>
      </c>
      <c r="C776" s="200">
        <v>9763</v>
      </c>
      <c r="D776" s="69">
        <f t="shared" si="84"/>
        <v>9763</v>
      </c>
      <c r="E776" s="200">
        <v>0</v>
      </c>
      <c r="F776" s="90">
        <v>41046</v>
      </c>
      <c r="G776" s="69" t="s">
        <v>513</v>
      </c>
      <c r="H776" s="62" t="s">
        <v>466</v>
      </c>
      <c r="I776" s="200"/>
      <c r="J776" s="211"/>
      <c r="K776" s="211"/>
    </row>
    <row r="777" spans="1:11" s="41" customFormat="1" ht="89.25">
      <c r="A777" s="55">
        <v>579</v>
      </c>
      <c r="B777" s="214" t="s">
        <v>158</v>
      </c>
      <c r="C777" s="200">
        <v>3912</v>
      </c>
      <c r="D777" s="69">
        <f t="shared" si="84"/>
        <v>3912</v>
      </c>
      <c r="E777" s="200">
        <v>0</v>
      </c>
      <c r="F777" s="90">
        <v>41270</v>
      </c>
      <c r="G777" s="69" t="s">
        <v>514</v>
      </c>
      <c r="H777" s="62" t="s">
        <v>466</v>
      </c>
      <c r="I777" s="200"/>
      <c r="J777" s="211"/>
      <c r="K777" s="211"/>
    </row>
    <row r="778" spans="1:11" s="41" customFormat="1" ht="51">
      <c r="A778" s="55">
        <v>580</v>
      </c>
      <c r="B778" s="214" t="s">
        <v>159</v>
      </c>
      <c r="C778" s="200">
        <v>2825</v>
      </c>
      <c r="D778" s="69">
        <f t="shared" si="84"/>
        <v>2825</v>
      </c>
      <c r="E778" s="200">
        <v>0</v>
      </c>
      <c r="F778" s="90">
        <v>41270</v>
      </c>
      <c r="G778" s="69" t="s">
        <v>525</v>
      </c>
      <c r="H778" s="62" t="s">
        <v>466</v>
      </c>
      <c r="I778" s="200"/>
      <c r="J778" s="211"/>
      <c r="K778" s="211"/>
    </row>
    <row r="779" spans="1:11" s="41" customFormat="1" ht="89.25">
      <c r="A779" s="55">
        <v>581</v>
      </c>
      <c r="B779" s="214" t="s">
        <v>159</v>
      </c>
      <c r="C779" s="200">
        <v>2265</v>
      </c>
      <c r="D779" s="69">
        <f t="shared" si="84"/>
        <v>2265</v>
      </c>
      <c r="E779" s="200">
        <v>0</v>
      </c>
      <c r="F779" s="90">
        <v>41477</v>
      </c>
      <c r="G779" s="69" t="s">
        <v>516</v>
      </c>
      <c r="H779" s="62" t="s">
        <v>466</v>
      </c>
      <c r="I779" s="200"/>
      <c r="J779" s="211"/>
      <c r="K779" s="211"/>
    </row>
    <row r="780" spans="1:11" s="41" customFormat="1" ht="89.25">
      <c r="A780" s="55">
        <v>582</v>
      </c>
      <c r="B780" s="214" t="s">
        <v>244</v>
      </c>
      <c r="C780" s="200">
        <v>1978</v>
      </c>
      <c r="D780" s="69">
        <f t="shared" si="84"/>
        <v>1978</v>
      </c>
      <c r="E780" s="200">
        <v>0</v>
      </c>
      <c r="F780" s="90">
        <v>41477</v>
      </c>
      <c r="G780" s="69" t="s">
        <v>516</v>
      </c>
      <c r="H780" s="62" t="s">
        <v>466</v>
      </c>
      <c r="I780" s="200"/>
      <c r="J780" s="211"/>
      <c r="K780" s="211"/>
    </row>
    <row r="781" spans="1:11" s="41" customFormat="1" ht="51">
      <c r="A781" s="55">
        <v>583</v>
      </c>
      <c r="B781" s="57" t="s">
        <v>676</v>
      </c>
      <c r="C781" s="200">
        <v>6000</v>
      </c>
      <c r="D781" s="69">
        <f t="shared" si="84"/>
        <v>6000</v>
      </c>
      <c r="E781" s="200">
        <v>0</v>
      </c>
      <c r="F781" s="90">
        <v>41660</v>
      </c>
      <c r="G781" s="62" t="s">
        <v>517</v>
      </c>
      <c r="H781" s="62" t="s">
        <v>466</v>
      </c>
      <c r="I781" s="200"/>
      <c r="J781" s="211"/>
      <c r="K781" s="211"/>
    </row>
    <row r="782" spans="1:11" s="41" customFormat="1" ht="51">
      <c r="A782" s="55">
        <v>584</v>
      </c>
      <c r="B782" s="57" t="s">
        <v>677</v>
      </c>
      <c r="C782" s="200">
        <v>4938.34</v>
      </c>
      <c r="D782" s="69">
        <f>C782-E782</f>
        <v>4938.34</v>
      </c>
      <c r="E782" s="200">
        <v>0</v>
      </c>
      <c r="F782" s="90">
        <v>41660</v>
      </c>
      <c r="G782" s="62" t="s">
        <v>517</v>
      </c>
      <c r="H782" s="62" t="s">
        <v>466</v>
      </c>
      <c r="I782" s="200"/>
      <c r="J782" s="211"/>
      <c r="K782" s="211"/>
    </row>
    <row r="783" spans="1:11" s="41" customFormat="1" ht="51">
      <c r="A783" s="55">
        <v>585</v>
      </c>
      <c r="B783" s="57" t="s">
        <v>416</v>
      </c>
      <c r="C783" s="200">
        <v>5000</v>
      </c>
      <c r="D783" s="69">
        <f t="shared" si="84"/>
        <v>5000</v>
      </c>
      <c r="E783" s="200">
        <v>0</v>
      </c>
      <c r="F783" s="90">
        <v>41787</v>
      </c>
      <c r="G783" s="62" t="s">
        <v>518</v>
      </c>
      <c r="H783" s="62" t="s">
        <v>466</v>
      </c>
      <c r="I783" s="200"/>
      <c r="J783" s="211"/>
      <c r="K783" s="211"/>
    </row>
    <row r="784" spans="1:11" s="41" customFormat="1" ht="89.25">
      <c r="A784" s="55">
        <v>586</v>
      </c>
      <c r="B784" s="57" t="s">
        <v>417</v>
      </c>
      <c r="C784" s="200">
        <v>575</v>
      </c>
      <c r="D784" s="69">
        <f t="shared" si="84"/>
        <v>575</v>
      </c>
      <c r="E784" s="200">
        <v>0</v>
      </c>
      <c r="F784" s="90">
        <v>41828</v>
      </c>
      <c r="G784" s="69" t="s">
        <v>522</v>
      </c>
      <c r="H784" s="62" t="s">
        <v>466</v>
      </c>
      <c r="I784" s="200"/>
      <c r="J784" s="211"/>
      <c r="K784" s="211"/>
    </row>
    <row r="785" spans="1:11" s="41" customFormat="1" ht="51">
      <c r="A785" s="55">
        <v>587</v>
      </c>
      <c r="B785" s="57" t="s">
        <v>526</v>
      </c>
      <c r="C785" s="203">
        <v>6634</v>
      </c>
      <c r="D785" s="203">
        <v>6634</v>
      </c>
      <c r="E785" s="203">
        <f>C785-D785</f>
        <v>0</v>
      </c>
      <c r="F785" s="90">
        <v>42037</v>
      </c>
      <c r="G785" s="62" t="s">
        <v>520</v>
      </c>
      <c r="H785" s="62" t="s">
        <v>466</v>
      </c>
      <c r="I785" s="200"/>
      <c r="J785" s="211"/>
      <c r="K785" s="211"/>
    </row>
    <row r="786" spans="1:11" s="41" customFormat="1" ht="51">
      <c r="A786" s="55">
        <v>588</v>
      </c>
      <c r="B786" s="57" t="s">
        <v>460</v>
      </c>
      <c r="C786" s="203">
        <v>2745</v>
      </c>
      <c r="D786" s="203">
        <v>2745</v>
      </c>
      <c r="E786" s="203">
        <f>C786-D786</f>
        <v>0</v>
      </c>
      <c r="F786" s="90">
        <v>42037</v>
      </c>
      <c r="G786" s="62" t="s">
        <v>524</v>
      </c>
      <c r="H786" s="62" t="s">
        <v>466</v>
      </c>
      <c r="I786" s="200"/>
      <c r="J786" s="211"/>
      <c r="K786" s="211"/>
    </row>
    <row r="787" spans="1:11" s="41" customFormat="1" ht="51">
      <c r="A787" s="55">
        <v>589</v>
      </c>
      <c r="B787" s="57" t="s">
        <v>1206</v>
      </c>
      <c r="C787" s="203">
        <v>6870</v>
      </c>
      <c r="D787" s="203">
        <v>6870</v>
      </c>
      <c r="E787" s="203">
        <f t="shared" ref="E787:E811" si="85">C787-D787</f>
        <v>0</v>
      </c>
      <c r="F787" s="90">
        <v>42275</v>
      </c>
      <c r="G787" s="62" t="s">
        <v>519</v>
      </c>
      <c r="H787" s="62" t="s">
        <v>466</v>
      </c>
      <c r="I787" s="200"/>
      <c r="J787" s="211"/>
      <c r="K787" s="211"/>
    </row>
    <row r="788" spans="1:11" s="41" customFormat="1" ht="51">
      <c r="A788" s="55">
        <v>590</v>
      </c>
      <c r="B788" s="57" t="s">
        <v>456</v>
      </c>
      <c r="C788" s="203">
        <v>766.67</v>
      </c>
      <c r="D788" s="203">
        <v>766.67</v>
      </c>
      <c r="E788" s="198">
        <f t="shared" si="85"/>
        <v>0</v>
      </c>
      <c r="F788" s="90">
        <v>42275</v>
      </c>
      <c r="G788" s="62" t="s">
        <v>519</v>
      </c>
      <c r="H788" s="62" t="s">
        <v>466</v>
      </c>
      <c r="I788" s="200"/>
      <c r="J788" s="211"/>
      <c r="K788" s="211"/>
    </row>
    <row r="789" spans="1:11" ht="51">
      <c r="A789" s="55">
        <v>591</v>
      </c>
      <c r="B789" s="57" t="s">
        <v>457</v>
      </c>
      <c r="C789" s="203">
        <v>766.67</v>
      </c>
      <c r="D789" s="203">
        <v>766.67</v>
      </c>
      <c r="E789" s="198">
        <f t="shared" si="85"/>
        <v>0</v>
      </c>
      <c r="F789" s="90">
        <v>42275</v>
      </c>
      <c r="G789" s="62" t="s">
        <v>519</v>
      </c>
      <c r="H789" s="62" t="s">
        <v>466</v>
      </c>
      <c r="I789" s="200"/>
      <c r="J789" s="211"/>
      <c r="K789" s="211"/>
    </row>
    <row r="790" spans="1:11" s="41" customFormat="1" ht="51">
      <c r="A790" s="55">
        <v>592</v>
      </c>
      <c r="B790" s="57" t="s">
        <v>458</v>
      </c>
      <c r="C790" s="203">
        <v>766.67</v>
      </c>
      <c r="D790" s="203">
        <v>766.67</v>
      </c>
      <c r="E790" s="198">
        <f t="shared" si="85"/>
        <v>0</v>
      </c>
      <c r="F790" s="90">
        <v>42275</v>
      </c>
      <c r="G790" s="62" t="s">
        <v>519</v>
      </c>
      <c r="H790" s="62" t="s">
        <v>466</v>
      </c>
      <c r="I790" s="200"/>
      <c r="J790" s="211"/>
      <c r="K790" s="211"/>
    </row>
    <row r="791" spans="1:11" s="41" customFormat="1" ht="51">
      <c r="A791" s="55">
        <v>593</v>
      </c>
      <c r="B791" s="57" t="s">
        <v>459</v>
      </c>
      <c r="C791" s="203">
        <v>766.67</v>
      </c>
      <c r="D791" s="203">
        <v>766.67</v>
      </c>
      <c r="E791" s="198">
        <f t="shared" si="85"/>
        <v>0</v>
      </c>
      <c r="F791" s="90">
        <v>42275</v>
      </c>
      <c r="G791" s="62" t="s">
        <v>519</v>
      </c>
      <c r="H791" s="62" t="s">
        <v>466</v>
      </c>
      <c r="I791" s="200"/>
      <c r="J791" s="211"/>
      <c r="K791" s="211"/>
    </row>
    <row r="792" spans="1:11" s="41" customFormat="1" ht="51">
      <c r="A792" s="55">
        <v>594</v>
      </c>
      <c r="B792" s="57" t="s">
        <v>672</v>
      </c>
      <c r="C792" s="203">
        <v>2835</v>
      </c>
      <c r="D792" s="203">
        <v>2835</v>
      </c>
      <c r="E792" s="203">
        <f t="shared" si="85"/>
        <v>0</v>
      </c>
      <c r="F792" s="90">
        <v>42545</v>
      </c>
      <c r="G792" s="62" t="s">
        <v>673</v>
      </c>
      <c r="H792" s="62" t="s">
        <v>466</v>
      </c>
      <c r="I792" s="200"/>
      <c r="J792" s="211"/>
      <c r="K792" s="211"/>
    </row>
    <row r="793" spans="1:11" s="41" customFormat="1" ht="51">
      <c r="A793" s="55">
        <v>595</v>
      </c>
      <c r="B793" s="57" t="s">
        <v>678</v>
      </c>
      <c r="C793" s="203">
        <v>7000</v>
      </c>
      <c r="D793" s="203">
        <v>7000</v>
      </c>
      <c r="E793" s="203">
        <f t="shared" si="85"/>
        <v>0</v>
      </c>
      <c r="F793" s="90">
        <v>42545</v>
      </c>
      <c r="G793" s="62" t="s">
        <v>675</v>
      </c>
      <c r="H793" s="62" t="s">
        <v>466</v>
      </c>
      <c r="I793" s="200"/>
      <c r="J793" s="211"/>
      <c r="K793" s="211"/>
    </row>
    <row r="794" spans="1:11" s="41" customFormat="1" ht="51">
      <c r="A794" s="55">
        <v>596</v>
      </c>
      <c r="B794" s="57" t="s">
        <v>762</v>
      </c>
      <c r="C794" s="203">
        <v>7780</v>
      </c>
      <c r="D794" s="203">
        <v>7780</v>
      </c>
      <c r="E794" s="203">
        <f t="shared" si="85"/>
        <v>0</v>
      </c>
      <c r="F794" s="90">
        <v>42776</v>
      </c>
      <c r="G794" s="62" t="s">
        <v>760</v>
      </c>
      <c r="H794" s="62" t="s">
        <v>466</v>
      </c>
      <c r="I794" s="200"/>
      <c r="J794" s="211"/>
      <c r="K794" s="211"/>
    </row>
    <row r="795" spans="1:11" s="41" customFormat="1" ht="51">
      <c r="A795" s="55">
        <v>597</v>
      </c>
      <c r="B795" s="57" t="s">
        <v>763</v>
      </c>
      <c r="C795" s="203">
        <v>2363</v>
      </c>
      <c r="D795" s="203">
        <v>2363</v>
      </c>
      <c r="E795" s="203">
        <f t="shared" si="85"/>
        <v>0</v>
      </c>
      <c r="F795" s="90">
        <v>43084</v>
      </c>
      <c r="G795" s="62" t="s">
        <v>761</v>
      </c>
      <c r="H795" s="62" t="s">
        <v>466</v>
      </c>
      <c r="I795" s="200"/>
      <c r="J795" s="211"/>
      <c r="K795" s="211"/>
    </row>
    <row r="796" spans="1:11" s="41" customFormat="1" ht="51">
      <c r="A796" s="55">
        <v>598</v>
      </c>
      <c r="B796" s="57" t="s">
        <v>842</v>
      </c>
      <c r="C796" s="203">
        <v>2488</v>
      </c>
      <c r="D796" s="203">
        <v>2488</v>
      </c>
      <c r="E796" s="203">
        <f t="shared" si="85"/>
        <v>0</v>
      </c>
      <c r="F796" s="90">
        <v>43179</v>
      </c>
      <c r="G796" s="62" t="s">
        <v>838</v>
      </c>
      <c r="H796" s="62" t="s">
        <v>466</v>
      </c>
      <c r="I796" s="200"/>
      <c r="J796" s="211"/>
      <c r="K796" s="211"/>
    </row>
    <row r="797" spans="1:11" s="41" customFormat="1" ht="51">
      <c r="A797" s="55">
        <v>599</v>
      </c>
      <c r="B797" s="57" t="s">
        <v>843</v>
      </c>
      <c r="C797" s="203">
        <v>15783</v>
      </c>
      <c r="D797" s="203">
        <v>15783</v>
      </c>
      <c r="E797" s="203">
        <f t="shared" si="85"/>
        <v>0</v>
      </c>
      <c r="F797" s="90">
        <v>43417</v>
      </c>
      <c r="G797" s="62" t="s">
        <v>840</v>
      </c>
      <c r="H797" s="62" t="s">
        <v>466</v>
      </c>
      <c r="I797" s="200"/>
      <c r="J797" s="211"/>
      <c r="K797" s="211"/>
    </row>
    <row r="798" spans="1:11" s="41" customFormat="1" ht="51">
      <c r="A798" s="55">
        <v>600</v>
      </c>
      <c r="B798" s="57" t="s">
        <v>862</v>
      </c>
      <c r="C798" s="203">
        <v>7870</v>
      </c>
      <c r="D798" s="203">
        <v>7870</v>
      </c>
      <c r="E798" s="203">
        <f t="shared" si="85"/>
        <v>0</v>
      </c>
      <c r="F798" s="90">
        <v>43523</v>
      </c>
      <c r="G798" s="62" t="s">
        <v>937</v>
      </c>
      <c r="H798" s="62" t="s">
        <v>466</v>
      </c>
      <c r="I798" s="200"/>
      <c r="J798" s="211"/>
      <c r="K798" s="211"/>
    </row>
    <row r="799" spans="1:11" s="41" customFormat="1" ht="51">
      <c r="A799" s="55">
        <v>601</v>
      </c>
      <c r="B799" s="57" t="s">
        <v>863</v>
      </c>
      <c r="C799" s="203">
        <v>1560.24</v>
      </c>
      <c r="D799" s="203">
        <v>1560.24</v>
      </c>
      <c r="E799" s="203">
        <f t="shared" si="85"/>
        <v>0</v>
      </c>
      <c r="F799" s="90">
        <v>43552</v>
      </c>
      <c r="G799" s="62" t="s">
        <v>938</v>
      </c>
      <c r="H799" s="62" t="s">
        <v>466</v>
      </c>
      <c r="I799" s="200"/>
      <c r="J799" s="211"/>
      <c r="K799" s="211"/>
    </row>
    <row r="800" spans="1:11" s="41" customFormat="1" ht="51">
      <c r="A800" s="55">
        <v>602</v>
      </c>
      <c r="B800" s="57" t="s">
        <v>943</v>
      </c>
      <c r="C800" s="203">
        <v>960.55</v>
      </c>
      <c r="D800" s="203">
        <v>960.55</v>
      </c>
      <c r="E800" s="203">
        <f t="shared" si="85"/>
        <v>0</v>
      </c>
      <c r="F800" s="90">
        <v>43830</v>
      </c>
      <c r="G800" s="62" t="s">
        <v>940</v>
      </c>
      <c r="H800" s="62" t="s">
        <v>466</v>
      </c>
      <c r="I800" s="200"/>
      <c r="J800" s="211"/>
      <c r="K800" s="211"/>
    </row>
    <row r="801" spans="1:11" s="41" customFormat="1" ht="51">
      <c r="A801" s="55">
        <v>603</v>
      </c>
      <c r="B801" s="57" t="s">
        <v>944</v>
      </c>
      <c r="C801" s="203">
        <v>850</v>
      </c>
      <c r="D801" s="203">
        <v>850</v>
      </c>
      <c r="E801" s="203">
        <f t="shared" ref="E801" si="86">C801-D801</f>
        <v>0</v>
      </c>
      <c r="F801" s="90">
        <v>43830</v>
      </c>
      <c r="G801" s="62" t="s">
        <v>940</v>
      </c>
      <c r="H801" s="62" t="s">
        <v>466</v>
      </c>
      <c r="I801" s="200"/>
      <c r="J801" s="211"/>
      <c r="K801" s="211"/>
    </row>
    <row r="802" spans="1:11" s="41" customFormat="1" ht="51">
      <c r="A802" s="55">
        <v>604</v>
      </c>
      <c r="B802" s="57" t="s">
        <v>945</v>
      </c>
      <c r="C802" s="203">
        <v>8843.4</v>
      </c>
      <c r="D802" s="203">
        <v>8843.4</v>
      </c>
      <c r="E802" s="203">
        <f>C802-D802</f>
        <v>0</v>
      </c>
      <c r="F802" s="90">
        <v>43830</v>
      </c>
      <c r="G802" s="62" t="s">
        <v>940</v>
      </c>
      <c r="H802" s="62" t="s">
        <v>466</v>
      </c>
      <c r="I802" s="200"/>
      <c r="J802" s="211"/>
      <c r="K802" s="211"/>
    </row>
    <row r="803" spans="1:11" s="41" customFormat="1" ht="51">
      <c r="A803" s="55">
        <v>605</v>
      </c>
      <c r="B803" s="57" t="s">
        <v>1047</v>
      </c>
      <c r="C803" s="203">
        <v>7062</v>
      </c>
      <c r="D803" s="69">
        <f t="shared" ref="D803" si="87">C803-E803</f>
        <v>7062</v>
      </c>
      <c r="E803" s="203">
        <v>0</v>
      </c>
      <c r="F803" s="90">
        <v>43948</v>
      </c>
      <c r="G803" s="62" t="s">
        <v>1046</v>
      </c>
      <c r="H803" s="62" t="s">
        <v>466</v>
      </c>
      <c r="I803" s="200"/>
      <c r="J803" s="211"/>
      <c r="K803" s="211"/>
    </row>
    <row r="804" spans="1:11" s="41" customFormat="1" ht="51">
      <c r="A804" s="55">
        <v>606</v>
      </c>
      <c r="B804" s="57" t="s">
        <v>1207</v>
      </c>
      <c r="C804" s="203">
        <v>4919.45</v>
      </c>
      <c r="D804" s="203">
        <v>4919.45</v>
      </c>
      <c r="E804" s="203">
        <f t="shared" ref="E804:E810" si="88">C804-D804</f>
        <v>0</v>
      </c>
      <c r="F804" s="90">
        <v>44551</v>
      </c>
      <c r="G804" s="62" t="s">
        <v>1202</v>
      </c>
      <c r="H804" s="62" t="s">
        <v>466</v>
      </c>
      <c r="I804" s="200"/>
      <c r="J804" s="211"/>
      <c r="K804" s="211"/>
    </row>
    <row r="805" spans="1:11" s="41" customFormat="1" ht="51">
      <c r="A805" s="55">
        <v>607</v>
      </c>
      <c r="B805" s="57" t="s">
        <v>1208</v>
      </c>
      <c r="C805" s="203">
        <v>808</v>
      </c>
      <c r="D805" s="203">
        <v>808</v>
      </c>
      <c r="E805" s="203">
        <f t="shared" si="88"/>
        <v>0</v>
      </c>
      <c r="F805" s="90">
        <v>44560</v>
      </c>
      <c r="G805" s="62" t="s">
        <v>1204</v>
      </c>
      <c r="H805" s="62" t="s">
        <v>466</v>
      </c>
      <c r="I805" s="200"/>
      <c r="J805" s="211"/>
      <c r="K805" s="211"/>
    </row>
    <row r="806" spans="1:11" s="41" customFormat="1" ht="51">
      <c r="A806" s="55">
        <v>608</v>
      </c>
      <c r="B806" s="57" t="s">
        <v>1205</v>
      </c>
      <c r="C806" s="203">
        <v>3398.26</v>
      </c>
      <c r="D806" s="203">
        <v>3398.26</v>
      </c>
      <c r="E806" s="203">
        <f t="shared" si="88"/>
        <v>0</v>
      </c>
      <c r="F806" s="90">
        <v>44560</v>
      </c>
      <c r="G806" s="62" t="s">
        <v>1204</v>
      </c>
      <c r="H806" s="62" t="s">
        <v>466</v>
      </c>
      <c r="I806" s="200"/>
      <c r="J806" s="211"/>
      <c r="K806" s="211"/>
    </row>
    <row r="807" spans="1:11" s="41" customFormat="1" ht="51">
      <c r="A807" s="55">
        <v>609</v>
      </c>
      <c r="B807" s="57" t="s">
        <v>1268</v>
      </c>
      <c r="C807" s="203">
        <v>6982</v>
      </c>
      <c r="D807" s="203">
        <v>6982</v>
      </c>
      <c r="E807" s="203">
        <f t="shared" si="88"/>
        <v>0</v>
      </c>
      <c r="F807" s="90">
        <v>44631</v>
      </c>
      <c r="G807" s="62" t="s">
        <v>1264</v>
      </c>
      <c r="H807" s="62" t="s">
        <v>466</v>
      </c>
      <c r="I807" s="200"/>
      <c r="J807" s="211"/>
      <c r="K807" s="211"/>
    </row>
    <row r="808" spans="1:11" s="41" customFormat="1" ht="51">
      <c r="A808" s="55">
        <v>610</v>
      </c>
      <c r="B808" s="57" t="s">
        <v>1269</v>
      </c>
      <c r="C808" s="203">
        <v>5005.57</v>
      </c>
      <c r="D808" s="203">
        <v>5005.57</v>
      </c>
      <c r="E808" s="203">
        <f t="shared" si="88"/>
        <v>0</v>
      </c>
      <c r="F808" s="90">
        <v>44693</v>
      </c>
      <c r="G808" s="62" t="s">
        <v>1266</v>
      </c>
      <c r="H808" s="62" t="s">
        <v>466</v>
      </c>
      <c r="I808" s="200"/>
      <c r="J808" s="211"/>
      <c r="K808" s="211"/>
    </row>
    <row r="809" spans="1:11" s="41" customFormat="1" ht="51">
      <c r="A809" s="55">
        <v>611</v>
      </c>
      <c r="B809" s="57" t="s">
        <v>1303</v>
      </c>
      <c r="C809" s="203">
        <v>23400</v>
      </c>
      <c r="D809" s="203">
        <v>23400</v>
      </c>
      <c r="E809" s="203">
        <f t="shared" si="88"/>
        <v>0</v>
      </c>
      <c r="F809" s="90">
        <v>45288</v>
      </c>
      <c r="G809" s="62" t="s">
        <v>1298</v>
      </c>
      <c r="H809" s="62" t="s">
        <v>466</v>
      </c>
      <c r="I809" s="200"/>
      <c r="J809" s="211"/>
      <c r="K809" s="211"/>
    </row>
    <row r="810" spans="1:11" s="41" customFormat="1" ht="51">
      <c r="A810" s="55">
        <v>612</v>
      </c>
      <c r="B810" s="57" t="s">
        <v>1299</v>
      </c>
      <c r="C810" s="203">
        <v>65008</v>
      </c>
      <c r="D810" s="203">
        <v>65008</v>
      </c>
      <c r="E810" s="203">
        <f t="shared" si="88"/>
        <v>0</v>
      </c>
      <c r="F810" s="90">
        <v>45288</v>
      </c>
      <c r="G810" s="62" t="s">
        <v>1298</v>
      </c>
      <c r="H810" s="62" t="s">
        <v>466</v>
      </c>
      <c r="I810" s="200"/>
      <c r="J810" s="211"/>
      <c r="K810" s="211"/>
    </row>
    <row r="811" spans="1:11" s="41" customFormat="1" ht="51">
      <c r="A811" s="55">
        <v>613</v>
      </c>
      <c r="B811" s="57" t="s">
        <v>2124</v>
      </c>
      <c r="C811" s="203">
        <v>575</v>
      </c>
      <c r="D811" s="203">
        <f t="shared" ref="D811:D818" si="89">C811</f>
        <v>575</v>
      </c>
      <c r="E811" s="203">
        <f t="shared" si="85"/>
        <v>0</v>
      </c>
      <c r="F811" s="90">
        <v>46021</v>
      </c>
      <c r="G811" s="62" t="s">
        <v>2125</v>
      </c>
      <c r="H811" s="62" t="s">
        <v>466</v>
      </c>
      <c r="I811" s="200"/>
      <c r="J811" s="211"/>
      <c r="K811" s="211"/>
    </row>
    <row r="812" spans="1:11" s="41" customFormat="1" ht="51">
      <c r="A812" s="55">
        <v>614</v>
      </c>
      <c r="B812" s="57" t="s">
        <v>2126</v>
      </c>
      <c r="C812" s="203">
        <v>460</v>
      </c>
      <c r="D812" s="203">
        <f t="shared" si="89"/>
        <v>460</v>
      </c>
      <c r="E812" s="203">
        <f t="shared" ref="E812" si="90">C812-D812</f>
        <v>0</v>
      </c>
      <c r="F812" s="90">
        <v>46021</v>
      </c>
      <c r="G812" s="62" t="s">
        <v>2125</v>
      </c>
      <c r="H812" s="62" t="s">
        <v>466</v>
      </c>
      <c r="I812" s="200"/>
      <c r="J812" s="211"/>
      <c r="K812" s="211"/>
    </row>
    <row r="813" spans="1:11" s="41" customFormat="1" ht="51">
      <c r="A813" s="55">
        <v>615</v>
      </c>
      <c r="B813" s="57" t="s">
        <v>2127</v>
      </c>
      <c r="C813" s="203">
        <v>690</v>
      </c>
      <c r="D813" s="203">
        <f t="shared" si="89"/>
        <v>690</v>
      </c>
      <c r="E813" s="203">
        <f t="shared" ref="E813" si="91">C813-D813</f>
        <v>0</v>
      </c>
      <c r="F813" s="90">
        <v>46021</v>
      </c>
      <c r="G813" s="62" t="s">
        <v>2125</v>
      </c>
      <c r="H813" s="62" t="s">
        <v>466</v>
      </c>
      <c r="I813" s="200"/>
      <c r="J813" s="211"/>
      <c r="K813" s="211"/>
    </row>
    <row r="814" spans="1:11" s="41" customFormat="1" ht="51">
      <c r="A814" s="55">
        <v>616</v>
      </c>
      <c r="B814" s="57" t="s">
        <v>2128</v>
      </c>
      <c r="C814" s="203">
        <v>460</v>
      </c>
      <c r="D814" s="203">
        <f t="shared" si="89"/>
        <v>460</v>
      </c>
      <c r="E814" s="203">
        <f t="shared" ref="E814:E815" si="92">C814-D814</f>
        <v>0</v>
      </c>
      <c r="F814" s="90">
        <v>46021</v>
      </c>
      <c r="G814" s="62" t="s">
        <v>2125</v>
      </c>
      <c r="H814" s="62" t="s">
        <v>466</v>
      </c>
      <c r="I814" s="200"/>
      <c r="J814" s="211"/>
      <c r="K814" s="211"/>
    </row>
    <row r="815" spans="1:11" s="41" customFormat="1" ht="51">
      <c r="A815" s="55">
        <v>617</v>
      </c>
      <c r="B815" s="57" t="s">
        <v>2129</v>
      </c>
      <c r="C815" s="203">
        <v>690</v>
      </c>
      <c r="D815" s="203">
        <f t="shared" si="89"/>
        <v>690</v>
      </c>
      <c r="E815" s="203">
        <f t="shared" si="92"/>
        <v>0</v>
      </c>
      <c r="F815" s="90">
        <v>46021</v>
      </c>
      <c r="G815" s="62" t="s">
        <v>2125</v>
      </c>
      <c r="H815" s="62" t="s">
        <v>466</v>
      </c>
      <c r="I815" s="200"/>
      <c r="J815" s="95"/>
      <c r="K815" s="95"/>
    </row>
    <row r="816" spans="1:11" s="41" customFormat="1" ht="51">
      <c r="A816" s="55">
        <v>618</v>
      </c>
      <c r="B816" s="57" t="s">
        <v>2130</v>
      </c>
      <c r="C816" s="203">
        <v>1472.49</v>
      </c>
      <c r="D816" s="203">
        <f t="shared" si="89"/>
        <v>1472.49</v>
      </c>
      <c r="E816" s="203">
        <f t="shared" ref="E816" si="93">C816-D816</f>
        <v>0</v>
      </c>
      <c r="F816" s="90">
        <v>46021</v>
      </c>
      <c r="G816" s="62" t="s">
        <v>2125</v>
      </c>
      <c r="H816" s="62" t="s">
        <v>466</v>
      </c>
      <c r="I816" s="200"/>
      <c r="J816" s="95"/>
      <c r="K816" s="95"/>
    </row>
    <row r="817" spans="1:9" ht="51">
      <c r="A817" s="55">
        <v>619</v>
      </c>
      <c r="B817" s="57" t="s">
        <v>2131</v>
      </c>
      <c r="C817" s="203">
        <v>1472.55</v>
      </c>
      <c r="D817" s="203">
        <f t="shared" si="89"/>
        <v>1472.55</v>
      </c>
      <c r="E817" s="203">
        <f t="shared" ref="E817" si="94">C817-D817</f>
        <v>0</v>
      </c>
      <c r="F817" s="90">
        <v>46021</v>
      </c>
      <c r="G817" s="62" t="s">
        <v>2125</v>
      </c>
      <c r="H817" s="62" t="s">
        <v>466</v>
      </c>
      <c r="I817" s="200"/>
    </row>
    <row r="818" spans="1:9" ht="51">
      <c r="A818" s="55">
        <v>620</v>
      </c>
      <c r="B818" s="57" t="s">
        <v>2132</v>
      </c>
      <c r="C818" s="203">
        <v>12000</v>
      </c>
      <c r="D818" s="203">
        <f t="shared" si="89"/>
        <v>12000</v>
      </c>
      <c r="E818" s="203">
        <f t="shared" ref="E818:E820" si="95">C818-D818</f>
        <v>0</v>
      </c>
      <c r="F818" s="90">
        <v>46021</v>
      </c>
      <c r="G818" s="62" t="s">
        <v>2125</v>
      </c>
      <c r="H818" s="62" t="s">
        <v>466</v>
      </c>
      <c r="I818" s="200"/>
    </row>
    <row r="819" spans="1:9" ht="51">
      <c r="A819" s="55">
        <v>621</v>
      </c>
      <c r="B819" s="57" t="s">
        <v>2133</v>
      </c>
      <c r="C819" s="203">
        <v>15000</v>
      </c>
      <c r="D819" s="203">
        <v>15000</v>
      </c>
      <c r="E819" s="203">
        <f t="shared" si="95"/>
        <v>0</v>
      </c>
      <c r="F819" s="90">
        <v>46021</v>
      </c>
      <c r="G819" s="62" t="s">
        <v>2125</v>
      </c>
      <c r="H819" s="62" t="s">
        <v>466</v>
      </c>
      <c r="I819" s="200"/>
    </row>
    <row r="820" spans="1:9" ht="51">
      <c r="A820" s="55">
        <v>622</v>
      </c>
      <c r="B820" s="57" t="s">
        <v>2134</v>
      </c>
      <c r="C820" s="203">
        <v>15000</v>
      </c>
      <c r="D820" s="203">
        <v>15000</v>
      </c>
      <c r="E820" s="203">
        <f t="shared" si="95"/>
        <v>0</v>
      </c>
      <c r="F820" s="90">
        <v>46021</v>
      </c>
      <c r="G820" s="62" t="s">
        <v>2125</v>
      </c>
      <c r="H820" s="62" t="s">
        <v>466</v>
      </c>
      <c r="I820" s="200"/>
    </row>
    <row r="821" spans="1:9" ht="51">
      <c r="A821" s="55">
        <v>623</v>
      </c>
      <c r="B821" s="57" t="s">
        <v>2135</v>
      </c>
      <c r="C821" s="203">
        <v>77172</v>
      </c>
      <c r="D821" s="203">
        <f>C821</f>
        <v>77172</v>
      </c>
      <c r="E821" s="203">
        <f t="shared" ref="E821" si="96">C821-D821</f>
        <v>0</v>
      </c>
      <c r="F821" s="90">
        <v>45750</v>
      </c>
      <c r="G821" s="62" t="s">
        <v>2136</v>
      </c>
      <c r="H821" s="62" t="s">
        <v>466</v>
      </c>
      <c r="I821" s="200"/>
    </row>
    <row r="822" spans="1:9">
      <c r="A822" s="55"/>
      <c r="B822" s="215" t="s">
        <v>844</v>
      </c>
      <c r="C822" s="216">
        <f>SUM(C775:C821)</f>
        <v>362224.19999999995</v>
      </c>
      <c r="D822" s="216">
        <f>SUM(D775:D821)</f>
        <v>362224.19999999995</v>
      </c>
      <c r="E822" s="216">
        <f>SUM(E775:E821)</f>
        <v>0</v>
      </c>
      <c r="F822" s="209"/>
      <c r="G822" s="200"/>
      <c r="H822" s="200"/>
      <c r="I822" s="200"/>
    </row>
    <row r="823" spans="1:9" ht="15.75">
      <c r="A823" s="55"/>
      <c r="B823" s="330" t="s">
        <v>160</v>
      </c>
      <c r="C823" s="330"/>
      <c r="D823" s="330"/>
      <c r="E823" s="330"/>
      <c r="F823" s="330"/>
      <c r="G823" s="330"/>
      <c r="H823" s="330"/>
      <c r="I823" s="336"/>
    </row>
    <row r="824" spans="1:9" ht="51">
      <c r="A824" s="55">
        <v>624</v>
      </c>
      <c r="B824" s="214" t="s">
        <v>161</v>
      </c>
      <c r="C824" s="200">
        <v>4747.67</v>
      </c>
      <c r="D824" s="69">
        <f t="shared" ref="D824:D830" si="97">C824-E824</f>
        <v>4747.67</v>
      </c>
      <c r="E824" s="200">
        <v>0</v>
      </c>
      <c r="F824" s="90">
        <v>40619</v>
      </c>
      <c r="G824" s="200" t="s">
        <v>512</v>
      </c>
      <c r="H824" s="62" t="s">
        <v>466</v>
      </c>
      <c r="I824" s="200"/>
    </row>
    <row r="825" spans="1:9" ht="89.25">
      <c r="A825" s="55">
        <v>625</v>
      </c>
      <c r="B825" s="214" t="s">
        <v>1048</v>
      </c>
      <c r="C825" s="200">
        <v>6203.28</v>
      </c>
      <c r="D825" s="69">
        <f t="shared" si="97"/>
        <v>6203.28</v>
      </c>
      <c r="E825" s="200">
        <v>0</v>
      </c>
      <c r="F825" s="90">
        <v>40987</v>
      </c>
      <c r="G825" s="69" t="s">
        <v>513</v>
      </c>
      <c r="H825" s="62" t="s">
        <v>466</v>
      </c>
      <c r="I825" s="200"/>
    </row>
    <row r="826" spans="1:9" ht="89.25">
      <c r="A826" s="55">
        <v>626</v>
      </c>
      <c r="B826" s="214" t="s">
        <v>1049</v>
      </c>
      <c r="C826" s="200">
        <v>4752</v>
      </c>
      <c r="D826" s="69">
        <f t="shared" si="97"/>
        <v>4752</v>
      </c>
      <c r="E826" s="200">
        <v>0</v>
      </c>
      <c r="F826" s="90">
        <v>41270</v>
      </c>
      <c r="G826" s="69" t="s">
        <v>514</v>
      </c>
      <c r="H826" s="62" t="s">
        <v>466</v>
      </c>
      <c r="I826" s="200"/>
    </row>
    <row r="827" spans="1:9" ht="51">
      <c r="A827" s="55">
        <v>627</v>
      </c>
      <c r="B827" s="214" t="s">
        <v>144</v>
      </c>
      <c r="C827" s="200">
        <v>2816</v>
      </c>
      <c r="D827" s="69">
        <f t="shared" si="97"/>
        <v>2816</v>
      </c>
      <c r="E827" s="200">
        <v>0</v>
      </c>
      <c r="F827" s="90">
        <v>41270</v>
      </c>
      <c r="G827" s="69" t="s">
        <v>525</v>
      </c>
      <c r="H827" s="62" t="s">
        <v>466</v>
      </c>
      <c r="I827" s="200"/>
    </row>
    <row r="828" spans="1:9" ht="89.25">
      <c r="A828" s="55">
        <v>628</v>
      </c>
      <c r="B828" s="214" t="s">
        <v>245</v>
      </c>
      <c r="C828" s="200">
        <v>2350</v>
      </c>
      <c r="D828" s="69">
        <f t="shared" si="97"/>
        <v>2350</v>
      </c>
      <c r="E828" s="200">
        <v>0</v>
      </c>
      <c r="F828" s="90">
        <v>41460</v>
      </c>
      <c r="G828" s="69" t="s">
        <v>516</v>
      </c>
      <c r="H828" s="62" t="s">
        <v>466</v>
      </c>
      <c r="I828" s="200"/>
    </row>
    <row r="829" spans="1:9" ht="89.25">
      <c r="A829" s="55">
        <v>629</v>
      </c>
      <c r="B829" s="214" t="s">
        <v>246</v>
      </c>
      <c r="C829" s="200">
        <v>1978</v>
      </c>
      <c r="D829" s="69">
        <f t="shared" si="97"/>
        <v>1978</v>
      </c>
      <c r="E829" s="200">
        <v>0</v>
      </c>
      <c r="F829" s="90">
        <v>41460</v>
      </c>
      <c r="G829" s="69" t="s">
        <v>516</v>
      </c>
      <c r="H829" s="62" t="s">
        <v>466</v>
      </c>
      <c r="I829" s="200"/>
    </row>
    <row r="830" spans="1:9" ht="51">
      <c r="A830" s="55">
        <v>630</v>
      </c>
      <c r="B830" s="57" t="s">
        <v>679</v>
      </c>
      <c r="C830" s="200">
        <v>6000</v>
      </c>
      <c r="D830" s="69">
        <f t="shared" si="97"/>
        <v>6000</v>
      </c>
      <c r="E830" s="200">
        <v>0</v>
      </c>
      <c r="F830" s="90">
        <v>41660</v>
      </c>
      <c r="G830" s="62" t="s">
        <v>517</v>
      </c>
      <c r="H830" s="62" t="s">
        <v>466</v>
      </c>
      <c r="I830" s="200"/>
    </row>
    <row r="831" spans="1:9" ht="51">
      <c r="A831" s="55">
        <v>631</v>
      </c>
      <c r="B831" s="57" t="s">
        <v>682</v>
      </c>
      <c r="C831" s="200">
        <v>3488.34</v>
      </c>
      <c r="D831" s="69">
        <f>C831-E831</f>
        <v>3488.34</v>
      </c>
      <c r="E831" s="200">
        <v>0</v>
      </c>
      <c r="F831" s="90">
        <v>41660</v>
      </c>
      <c r="G831" s="62" t="s">
        <v>517</v>
      </c>
      <c r="H831" s="62" t="s">
        <v>466</v>
      </c>
      <c r="I831" s="200"/>
    </row>
    <row r="832" spans="1:9" ht="51">
      <c r="A832" s="55">
        <v>632</v>
      </c>
      <c r="B832" s="57" t="s">
        <v>1050</v>
      </c>
      <c r="C832" s="200">
        <v>4693</v>
      </c>
      <c r="D832" s="69">
        <f>C832-E832</f>
        <v>4693</v>
      </c>
      <c r="E832" s="200">
        <v>0</v>
      </c>
      <c r="F832" s="90">
        <v>41787</v>
      </c>
      <c r="G832" s="62" t="s">
        <v>518</v>
      </c>
      <c r="H832" s="62" t="s">
        <v>466</v>
      </c>
      <c r="I832" s="200"/>
    </row>
    <row r="833" spans="1:9" ht="89.25">
      <c r="A833" s="55">
        <v>633</v>
      </c>
      <c r="B833" s="57" t="s">
        <v>683</v>
      </c>
      <c r="C833" s="200">
        <v>790</v>
      </c>
      <c r="D833" s="69">
        <f t="shared" ref="D833" si="98">C833-E833</f>
        <v>790</v>
      </c>
      <c r="E833" s="200">
        <v>0</v>
      </c>
      <c r="F833" s="90">
        <v>41828</v>
      </c>
      <c r="G833" s="69" t="s">
        <v>522</v>
      </c>
      <c r="H833" s="62" t="s">
        <v>466</v>
      </c>
      <c r="I833" s="200"/>
    </row>
    <row r="834" spans="1:9" ht="51">
      <c r="A834" s="55">
        <v>634</v>
      </c>
      <c r="B834" s="57" t="s">
        <v>684</v>
      </c>
      <c r="C834" s="203">
        <v>1920</v>
      </c>
      <c r="D834" s="203">
        <v>1920</v>
      </c>
      <c r="E834" s="203">
        <f>C834-D834</f>
        <v>0</v>
      </c>
      <c r="F834" s="90">
        <v>42037</v>
      </c>
      <c r="G834" s="62" t="s">
        <v>524</v>
      </c>
      <c r="H834" s="62" t="s">
        <v>466</v>
      </c>
      <c r="I834" s="200"/>
    </row>
    <row r="835" spans="1:9" ht="51">
      <c r="A835" s="55">
        <v>635</v>
      </c>
      <c r="B835" s="57" t="s">
        <v>681</v>
      </c>
      <c r="C835" s="203">
        <v>5746</v>
      </c>
      <c r="D835" s="203">
        <v>5746</v>
      </c>
      <c r="E835" s="203">
        <f>C835-D835</f>
        <v>0</v>
      </c>
      <c r="F835" s="90">
        <v>42037</v>
      </c>
      <c r="G835" s="62" t="s">
        <v>520</v>
      </c>
      <c r="H835" s="62" t="s">
        <v>466</v>
      </c>
      <c r="I835" s="200"/>
    </row>
    <row r="836" spans="1:9" ht="51">
      <c r="A836" s="55">
        <v>636</v>
      </c>
      <c r="B836" s="57" t="s">
        <v>680</v>
      </c>
      <c r="C836" s="203">
        <v>7154</v>
      </c>
      <c r="D836" s="203">
        <v>7154</v>
      </c>
      <c r="E836" s="203">
        <f t="shared" ref="E836:E850" si="99">C836-D836</f>
        <v>0</v>
      </c>
      <c r="F836" s="90">
        <v>42275</v>
      </c>
      <c r="G836" s="62" t="s">
        <v>519</v>
      </c>
      <c r="H836" s="62" t="s">
        <v>466</v>
      </c>
      <c r="I836" s="200"/>
    </row>
    <row r="837" spans="1:9" ht="51">
      <c r="A837" s="55">
        <v>637</v>
      </c>
      <c r="B837" s="57" t="s">
        <v>456</v>
      </c>
      <c r="C837" s="203">
        <v>766.67</v>
      </c>
      <c r="D837" s="203">
        <v>766.67</v>
      </c>
      <c r="E837" s="198">
        <f t="shared" si="99"/>
        <v>0</v>
      </c>
      <c r="F837" s="90">
        <v>42275</v>
      </c>
      <c r="G837" s="62" t="s">
        <v>519</v>
      </c>
      <c r="H837" s="62" t="s">
        <v>466</v>
      </c>
      <c r="I837" s="200"/>
    </row>
    <row r="838" spans="1:9" ht="51">
      <c r="A838" s="55">
        <v>638</v>
      </c>
      <c r="B838" s="57" t="s">
        <v>457</v>
      </c>
      <c r="C838" s="203">
        <v>766.67</v>
      </c>
      <c r="D838" s="203">
        <v>766.67</v>
      </c>
      <c r="E838" s="198">
        <f t="shared" si="99"/>
        <v>0</v>
      </c>
      <c r="F838" s="90">
        <v>42275</v>
      </c>
      <c r="G838" s="62" t="s">
        <v>519</v>
      </c>
      <c r="H838" s="62" t="s">
        <v>466</v>
      </c>
      <c r="I838" s="200"/>
    </row>
    <row r="839" spans="1:9" ht="51">
      <c r="A839" s="55">
        <v>639</v>
      </c>
      <c r="B839" s="57" t="s">
        <v>458</v>
      </c>
      <c r="C839" s="203">
        <v>766.67</v>
      </c>
      <c r="D839" s="203">
        <v>766.67</v>
      </c>
      <c r="E839" s="198">
        <f t="shared" si="99"/>
        <v>0</v>
      </c>
      <c r="F839" s="90">
        <v>42275</v>
      </c>
      <c r="G839" s="62" t="s">
        <v>519</v>
      </c>
      <c r="H839" s="62" t="s">
        <v>466</v>
      </c>
      <c r="I839" s="200"/>
    </row>
    <row r="840" spans="1:9" ht="51">
      <c r="A840" s="55">
        <v>640</v>
      </c>
      <c r="B840" s="57" t="s">
        <v>459</v>
      </c>
      <c r="C840" s="203">
        <v>766.67</v>
      </c>
      <c r="D840" s="203">
        <v>766.67</v>
      </c>
      <c r="E840" s="198">
        <f t="shared" si="99"/>
        <v>0</v>
      </c>
      <c r="F840" s="90">
        <v>42275</v>
      </c>
      <c r="G840" s="62" t="s">
        <v>519</v>
      </c>
      <c r="H840" s="62" t="s">
        <v>466</v>
      </c>
      <c r="I840" s="200"/>
    </row>
    <row r="841" spans="1:9" ht="51">
      <c r="A841" s="55">
        <v>641</v>
      </c>
      <c r="B841" s="57" t="s">
        <v>672</v>
      </c>
      <c r="C841" s="203">
        <v>2835</v>
      </c>
      <c r="D841" s="203">
        <v>2835</v>
      </c>
      <c r="E841" s="203">
        <f t="shared" si="99"/>
        <v>0</v>
      </c>
      <c r="F841" s="90">
        <v>42545</v>
      </c>
      <c r="G841" s="62" t="s">
        <v>673</v>
      </c>
      <c r="H841" s="62" t="s">
        <v>466</v>
      </c>
      <c r="I841" s="200"/>
    </row>
    <row r="842" spans="1:9" ht="51">
      <c r="A842" s="55">
        <v>642</v>
      </c>
      <c r="B842" s="57" t="s">
        <v>685</v>
      </c>
      <c r="C842" s="203">
        <v>5090</v>
      </c>
      <c r="D842" s="203">
        <v>5090</v>
      </c>
      <c r="E842" s="203">
        <f t="shared" si="99"/>
        <v>0</v>
      </c>
      <c r="F842" s="90">
        <v>42545</v>
      </c>
      <c r="G842" s="62" t="s">
        <v>675</v>
      </c>
      <c r="H842" s="62" t="s">
        <v>466</v>
      </c>
      <c r="I842" s="200"/>
    </row>
    <row r="843" spans="1:9" ht="51">
      <c r="A843" s="55">
        <v>643</v>
      </c>
      <c r="B843" s="57" t="s">
        <v>764</v>
      </c>
      <c r="C843" s="203">
        <v>5770</v>
      </c>
      <c r="D843" s="203">
        <v>5770</v>
      </c>
      <c r="E843" s="203">
        <f t="shared" si="99"/>
        <v>0</v>
      </c>
      <c r="F843" s="90">
        <v>42776</v>
      </c>
      <c r="G843" s="62" t="s">
        <v>760</v>
      </c>
      <c r="H843" s="62" t="s">
        <v>466</v>
      </c>
      <c r="I843" s="200"/>
    </row>
    <row r="844" spans="1:9" ht="51">
      <c r="A844" s="55">
        <v>644</v>
      </c>
      <c r="B844" s="57" t="s">
        <v>1051</v>
      </c>
      <c r="C844" s="203">
        <v>1301</v>
      </c>
      <c r="D844" s="203">
        <v>1301</v>
      </c>
      <c r="E844" s="203">
        <f t="shared" si="99"/>
        <v>0</v>
      </c>
      <c r="F844" s="90">
        <v>43084</v>
      </c>
      <c r="G844" s="62" t="s">
        <v>761</v>
      </c>
      <c r="H844" s="62" t="s">
        <v>466</v>
      </c>
      <c r="I844" s="200"/>
    </row>
    <row r="845" spans="1:9" ht="51">
      <c r="A845" s="55">
        <v>645</v>
      </c>
      <c r="B845" s="57" t="s">
        <v>845</v>
      </c>
      <c r="C845" s="203">
        <v>1500</v>
      </c>
      <c r="D845" s="203">
        <v>1500</v>
      </c>
      <c r="E845" s="203">
        <f t="shared" si="99"/>
        <v>0</v>
      </c>
      <c r="F845" s="90">
        <v>43180</v>
      </c>
      <c r="G845" s="62" t="s">
        <v>838</v>
      </c>
      <c r="H845" s="62" t="s">
        <v>466</v>
      </c>
      <c r="I845" s="200"/>
    </row>
    <row r="846" spans="1:9" ht="51">
      <c r="A846" s="55">
        <v>646</v>
      </c>
      <c r="B846" s="57" t="s">
        <v>846</v>
      </c>
      <c r="C846" s="203">
        <v>15944.8</v>
      </c>
      <c r="D846" s="203">
        <v>15944.8</v>
      </c>
      <c r="E846" s="203">
        <f t="shared" si="99"/>
        <v>0</v>
      </c>
      <c r="F846" s="90">
        <v>43417</v>
      </c>
      <c r="G846" s="62" t="s">
        <v>840</v>
      </c>
      <c r="H846" s="62" t="s">
        <v>466</v>
      </c>
      <c r="I846" s="200"/>
    </row>
    <row r="847" spans="1:9" ht="51">
      <c r="A847" s="55">
        <v>647</v>
      </c>
      <c r="B847" s="57" t="s">
        <v>946</v>
      </c>
      <c r="C847" s="203">
        <v>6146</v>
      </c>
      <c r="D847" s="203">
        <v>6146</v>
      </c>
      <c r="E847" s="203">
        <f t="shared" si="99"/>
        <v>0</v>
      </c>
      <c r="F847" s="90">
        <v>43523</v>
      </c>
      <c r="G847" s="62" t="s">
        <v>937</v>
      </c>
      <c r="H847" s="62" t="s">
        <v>466</v>
      </c>
      <c r="I847" s="200"/>
    </row>
    <row r="848" spans="1:9" ht="51">
      <c r="A848" s="55">
        <v>648</v>
      </c>
      <c r="B848" s="57" t="s">
        <v>863</v>
      </c>
      <c r="C848" s="203">
        <v>1560.24</v>
      </c>
      <c r="D848" s="203">
        <v>1560.24</v>
      </c>
      <c r="E848" s="203">
        <f t="shared" si="99"/>
        <v>0</v>
      </c>
      <c r="F848" s="90">
        <v>43552</v>
      </c>
      <c r="G848" s="62" t="s">
        <v>938</v>
      </c>
      <c r="H848" s="62" t="s">
        <v>466</v>
      </c>
      <c r="I848" s="200"/>
    </row>
    <row r="849" spans="1:9" ht="51">
      <c r="A849" s="55">
        <v>649</v>
      </c>
      <c r="B849" s="57" t="s">
        <v>947</v>
      </c>
      <c r="C849" s="203">
        <v>1180.55</v>
      </c>
      <c r="D849" s="203">
        <v>1180.55</v>
      </c>
      <c r="E849" s="203">
        <f t="shared" si="99"/>
        <v>0</v>
      </c>
      <c r="F849" s="90">
        <v>43830</v>
      </c>
      <c r="G849" s="62" t="s">
        <v>940</v>
      </c>
      <c r="H849" s="62" t="s">
        <v>466</v>
      </c>
      <c r="I849" s="200"/>
    </row>
    <row r="850" spans="1:9" ht="51">
      <c r="A850" s="55">
        <v>650</v>
      </c>
      <c r="B850" s="57" t="s">
        <v>948</v>
      </c>
      <c r="C850" s="203">
        <v>1588</v>
      </c>
      <c r="D850" s="203">
        <v>1588</v>
      </c>
      <c r="E850" s="203">
        <f t="shared" si="99"/>
        <v>0</v>
      </c>
      <c r="F850" s="90">
        <v>43830</v>
      </c>
      <c r="G850" s="62" t="s">
        <v>940</v>
      </c>
      <c r="H850" s="62" t="s">
        <v>466</v>
      </c>
      <c r="I850" s="200"/>
    </row>
    <row r="851" spans="1:9" ht="51">
      <c r="A851" s="55">
        <v>651</v>
      </c>
      <c r="B851" s="57" t="s">
        <v>949</v>
      </c>
      <c r="C851" s="203">
        <v>8843.4</v>
      </c>
      <c r="D851" s="203">
        <v>8843.4</v>
      </c>
      <c r="E851" s="203">
        <f>C851-D851</f>
        <v>0</v>
      </c>
      <c r="F851" s="90">
        <v>43830</v>
      </c>
      <c r="G851" s="62" t="s">
        <v>940</v>
      </c>
      <c r="H851" s="62" t="s">
        <v>466</v>
      </c>
      <c r="I851" s="200"/>
    </row>
    <row r="852" spans="1:9" ht="51">
      <c r="A852" s="55">
        <v>652</v>
      </c>
      <c r="B852" s="57" t="s">
        <v>1052</v>
      </c>
      <c r="C852" s="203">
        <v>5014</v>
      </c>
      <c r="D852" s="203">
        <v>5014</v>
      </c>
      <c r="E852" s="203">
        <f>C852-D852</f>
        <v>0</v>
      </c>
      <c r="F852" s="90">
        <v>43948</v>
      </c>
      <c r="G852" s="62" t="s">
        <v>1046</v>
      </c>
      <c r="H852" s="62" t="s">
        <v>466</v>
      </c>
      <c r="I852" s="200"/>
    </row>
    <row r="853" spans="1:9" ht="51">
      <c r="A853" s="55">
        <v>653</v>
      </c>
      <c r="B853" s="57" t="s">
        <v>1209</v>
      </c>
      <c r="C853" s="203">
        <v>1206</v>
      </c>
      <c r="D853" s="203">
        <v>1206</v>
      </c>
      <c r="E853" s="203">
        <f t="shared" ref="E853:E858" si="100">C853-D853</f>
        <v>0</v>
      </c>
      <c r="F853" s="90">
        <v>44551</v>
      </c>
      <c r="G853" s="62" t="s">
        <v>1202</v>
      </c>
      <c r="H853" s="62" t="s">
        <v>466</v>
      </c>
      <c r="I853" s="200"/>
    </row>
    <row r="854" spans="1:9" ht="51">
      <c r="A854" s="55">
        <v>654</v>
      </c>
      <c r="B854" s="57" t="s">
        <v>1210</v>
      </c>
      <c r="C854" s="203">
        <v>1172</v>
      </c>
      <c r="D854" s="203">
        <v>1172</v>
      </c>
      <c r="E854" s="203">
        <f t="shared" si="100"/>
        <v>0</v>
      </c>
      <c r="F854" s="90">
        <v>44560</v>
      </c>
      <c r="G854" s="62" t="s">
        <v>1204</v>
      </c>
      <c r="H854" s="62" t="s">
        <v>466</v>
      </c>
      <c r="I854" s="200"/>
    </row>
    <row r="855" spans="1:9" ht="51">
      <c r="A855" s="55">
        <v>655</v>
      </c>
      <c r="B855" s="57" t="s">
        <v>1205</v>
      </c>
      <c r="C855" s="203">
        <v>3398.26</v>
      </c>
      <c r="D855" s="203">
        <v>3398.26</v>
      </c>
      <c r="E855" s="203">
        <f t="shared" si="100"/>
        <v>0</v>
      </c>
      <c r="F855" s="90">
        <v>44560</v>
      </c>
      <c r="G855" s="62" t="s">
        <v>1204</v>
      </c>
      <c r="H855" s="62" t="s">
        <v>466</v>
      </c>
      <c r="I855" s="200"/>
    </row>
    <row r="856" spans="1:9" ht="51">
      <c r="A856" s="55">
        <v>656</v>
      </c>
      <c r="B856" s="57" t="s">
        <v>1270</v>
      </c>
      <c r="C856" s="203">
        <v>4960</v>
      </c>
      <c r="D856" s="203">
        <v>4960</v>
      </c>
      <c r="E856" s="203">
        <f t="shared" si="100"/>
        <v>0</v>
      </c>
      <c r="F856" s="90">
        <v>44631</v>
      </c>
      <c r="G856" s="62" t="s">
        <v>1264</v>
      </c>
      <c r="H856" s="62" t="s">
        <v>466</v>
      </c>
      <c r="I856" s="200"/>
    </row>
    <row r="857" spans="1:9" ht="51">
      <c r="A857" s="55">
        <v>657</v>
      </c>
      <c r="B857" s="214" t="s">
        <v>1301</v>
      </c>
      <c r="C857" s="200">
        <v>35446</v>
      </c>
      <c r="D857" s="69">
        <v>35446</v>
      </c>
      <c r="E857" s="200">
        <v>0</v>
      </c>
      <c r="F857" s="90">
        <v>45288</v>
      </c>
      <c r="G857" s="200" t="s">
        <v>1298</v>
      </c>
      <c r="H857" s="62" t="s">
        <v>466</v>
      </c>
      <c r="I857" s="200"/>
    </row>
    <row r="858" spans="1:9" ht="51">
      <c r="A858" s="55">
        <v>658</v>
      </c>
      <c r="B858" s="57" t="s">
        <v>1271</v>
      </c>
      <c r="C858" s="203">
        <v>5556.97</v>
      </c>
      <c r="D858" s="203">
        <v>5556.97</v>
      </c>
      <c r="E858" s="203">
        <f t="shared" si="100"/>
        <v>0</v>
      </c>
      <c r="F858" s="90">
        <v>44693</v>
      </c>
      <c r="G858" s="62" t="s">
        <v>1266</v>
      </c>
      <c r="H858" s="62" t="s">
        <v>466</v>
      </c>
      <c r="I858" s="200"/>
    </row>
    <row r="859" spans="1:9">
      <c r="A859" s="55"/>
      <c r="B859" s="215" t="s">
        <v>844</v>
      </c>
      <c r="C859" s="216">
        <f>SUM(C824:C858)</f>
        <v>164217.19</v>
      </c>
      <c r="D859" s="216">
        <f>SUM(D824:D858)</f>
        <v>164217.19</v>
      </c>
      <c r="E859" s="216">
        <f>SUM(E824:E858)</f>
        <v>0</v>
      </c>
      <c r="F859" s="209"/>
      <c r="G859" s="200"/>
      <c r="H859" s="200"/>
      <c r="I859" s="200"/>
    </row>
    <row r="860" spans="1:9">
      <c r="A860" s="55"/>
      <c r="B860" s="215" t="s">
        <v>847</v>
      </c>
      <c r="C860" s="216">
        <f>C859+C822+C773</f>
        <v>647155.84999999986</v>
      </c>
      <c r="D860" s="216">
        <f>D859+D822+D773</f>
        <v>647155.84999999986</v>
      </c>
      <c r="E860" s="216">
        <f>E859+E822+E773</f>
        <v>0</v>
      </c>
      <c r="F860" s="209"/>
      <c r="G860" s="200"/>
      <c r="H860" s="200"/>
      <c r="I860" s="200"/>
    </row>
    <row r="861" spans="1:9">
      <c r="A861" s="55"/>
      <c r="B861" s="215" t="s">
        <v>529</v>
      </c>
      <c r="C861" s="216">
        <f>C860+C732+C685+C616+C568+C400</f>
        <v>19019541.620000001</v>
      </c>
      <c r="D861" s="216">
        <f>D860+D732+D685+D616+D568+D400</f>
        <v>8908496.6600000001</v>
      </c>
      <c r="E861" s="216">
        <f>E860+E732+E685+E616+E568+E400</f>
        <v>10111044.960000001</v>
      </c>
      <c r="F861" s="209"/>
      <c r="G861" s="200"/>
      <c r="H861" s="200"/>
      <c r="I861" s="200"/>
    </row>
    <row r="862" spans="1:9" ht="25.5">
      <c r="A862" s="55"/>
      <c r="B862" s="56" t="s">
        <v>418</v>
      </c>
      <c r="C862" s="59">
        <f>C732+C616+C400</f>
        <v>2849805.64</v>
      </c>
      <c r="D862" s="59">
        <f>D732+D616+D400</f>
        <v>2778258.91</v>
      </c>
      <c r="E862" s="59">
        <f>E732+E616+E400</f>
        <v>71546.73000000001</v>
      </c>
      <c r="F862" s="55"/>
      <c r="G862" s="55"/>
      <c r="H862" s="55"/>
      <c r="I862" s="55"/>
    </row>
    <row r="863" spans="1:9">
      <c r="A863" s="55"/>
      <c r="B863" s="133" t="s">
        <v>1466</v>
      </c>
      <c r="C863" s="23">
        <f>C126+C295+C320+C861</f>
        <v>53085375.359999999</v>
      </c>
      <c r="D863" s="23">
        <f>D126+D295+D320+D861</f>
        <v>28716142.559999999</v>
      </c>
      <c r="E863" s="23">
        <f>E126+E295+E320+E861</f>
        <v>24369232.799999997</v>
      </c>
      <c r="F863" s="55"/>
      <c r="G863" s="55"/>
      <c r="H863" s="55"/>
      <c r="I863" s="55"/>
    </row>
    <row r="864" spans="1:9" ht="75.75" customHeight="1">
      <c r="A864" s="340" t="s">
        <v>2180</v>
      </c>
      <c r="B864" s="340"/>
      <c r="C864" s="340"/>
      <c r="D864" s="189"/>
      <c r="E864" s="188"/>
      <c r="F864" s="189"/>
      <c r="G864" s="339" t="s">
        <v>2179</v>
      </c>
      <c r="H864" s="339"/>
      <c r="I864" s="186"/>
    </row>
    <row r="865" spans="1:9" ht="23.25" customHeight="1">
      <c r="A865" s="233"/>
      <c r="B865" s="233"/>
      <c r="C865" s="186"/>
      <c r="D865" s="186"/>
      <c r="E865" s="185"/>
      <c r="F865" s="186"/>
      <c r="G865" s="338"/>
      <c r="H865" s="338"/>
      <c r="I865" s="219"/>
    </row>
    <row r="866" spans="1:9">
      <c r="A866" s="337"/>
      <c r="B866" s="337"/>
      <c r="C866" s="186"/>
      <c r="D866" s="186"/>
      <c r="E866" s="185"/>
      <c r="F866" s="186"/>
      <c r="G866" s="338"/>
      <c r="H866" s="338"/>
      <c r="I866" s="219"/>
    </row>
    <row r="869" spans="1:9">
      <c r="D869" s="220"/>
    </row>
  </sheetData>
  <mergeCells count="113">
    <mergeCell ref="A866:B866"/>
    <mergeCell ref="G866:H866"/>
    <mergeCell ref="B733:I733"/>
    <mergeCell ref="B734:I734"/>
    <mergeCell ref="B735:I735"/>
    <mergeCell ref="B774:I774"/>
    <mergeCell ref="B823:I823"/>
    <mergeCell ref="G864:H864"/>
    <mergeCell ref="A865:B865"/>
    <mergeCell ref="G865:H865"/>
    <mergeCell ref="A864:C864"/>
    <mergeCell ref="B611:I611"/>
    <mergeCell ref="B617:I617"/>
    <mergeCell ref="B619:I619"/>
    <mergeCell ref="B647:I647"/>
    <mergeCell ref="B686:I686"/>
    <mergeCell ref="B701:I701"/>
    <mergeCell ref="B714:I714"/>
    <mergeCell ref="B725:I725"/>
    <mergeCell ref="B726:I726"/>
    <mergeCell ref="B435:I435"/>
    <mergeCell ref="B457:I457"/>
    <mergeCell ref="B569:I569"/>
    <mergeCell ref="B570:I570"/>
    <mergeCell ref="B582:I582"/>
    <mergeCell ref="B591:I591"/>
    <mergeCell ref="B600:I600"/>
    <mergeCell ref="B601:I601"/>
    <mergeCell ref="B602:I602"/>
    <mergeCell ref="B323:B324"/>
    <mergeCell ref="C323:E323"/>
    <mergeCell ref="F323:F324"/>
    <mergeCell ref="G323:G324"/>
    <mergeCell ref="H323:H324"/>
    <mergeCell ref="I323:I324"/>
    <mergeCell ref="B325:I325"/>
    <mergeCell ref="B326:I326"/>
    <mergeCell ref="B327:I327"/>
    <mergeCell ref="B297:B298"/>
    <mergeCell ref="C297:E297"/>
    <mergeCell ref="F297:F298"/>
    <mergeCell ref="G297:G298"/>
    <mergeCell ref="H297:H298"/>
    <mergeCell ref="I297:I298"/>
    <mergeCell ref="B299:I299"/>
    <mergeCell ref="B315:H315"/>
    <mergeCell ref="B322:I322"/>
    <mergeCell ref="B219:I219"/>
    <mergeCell ref="B232:I232"/>
    <mergeCell ref="B238:I238"/>
    <mergeCell ref="B254:I254"/>
    <mergeCell ref="B261:I261"/>
    <mergeCell ref="B262:I262"/>
    <mergeCell ref="B270:I270"/>
    <mergeCell ref="B277:I277"/>
    <mergeCell ref="B296:I296"/>
    <mergeCell ref="G3:G4"/>
    <mergeCell ref="B131:I131"/>
    <mergeCell ref="B134:I134"/>
    <mergeCell ref="B137:I137"/>
    <mergeCell ref="B143:I143"/>
    <mergeCell ref="B152:I152"/>
    <mergeCell ref="B156:I156"/>
    <mergeCell ref="B164:I164"/>
    <mergeCell ref="B175:I175"/>
    <mergeCell ref="I128:I129"/>
    <mergeCell ref="B130:I130"/>
    <mergeCell ref="B1:H1"/>
    <mergeCell ref="B668:I668"/>
    <mergeCell ref="B687:I687"/>
    <mergeCell ref="B688:I688"/>
    <mergeCell ref="B728:I728"/>
    <mergeCell ref="B618:I618"/>
    <mergeCell ref="B356:I356"/>
    <mergeCell ref="B376:I376"/>
    <mergeCell ref="B389:I389"/>
    <mergeCell ref="B390:I390"/>
    <mergeCell ref="B394:I394"/>
    <mergeCell ref="B398:I398"/>
    <mergeCell ref="B401:I401"/>
    <mergeCell ref="B402:I402"/>
    <mergeCell ref="B403:I403"/>
    <mergeCell ref="B89:I89"/>
    <mergeCell ref="B161:I161"/>
    <mergeCell ref="B140:I140"/>
    <mergeCell ref="I3:I4"/>
    <mergeCell ref="B3:B4"/>
    <mergeCell ref="C3:E3"/>
    <mergeCell ref="F3:F4"/>
    <mergeCell ref="A3:A4"/>
    <mergeCell ref="A5:I6"/>
    <mergeCell ref="A2:H2"/>
    <mergeCell ref="H3:H4"/>
    <mergeCell ref="B10:I10"/>
    <mergeCell ref="B14:I14"/>
    <mergeCell ref="B199:I199"/>
    <mergeCell ref="B237:I237"/>
    <mergeCell ref="B281:I281"/>
    <mergeCell ref="B185:I185"/>
    <mergeCell ref="B196:I196"/>
    <mergeCell ref="B213:I213"/>
    <mergeCell ref="B216:I216"/>
    <mergeCell ref="B37:I37"/>
    <mergeCell ref="B40:I40"/>
    <mergeCell ref="B65:I65"/>
    <mergeCell ref="B86:H86"/>
    <mergeCell ref="B100:I100"/>
    <mergeCell ref="B127:I127"/>
    <mergeCell ref="B128:B129"/>
    <mergeCell ref="C128:E128"/>
    <mergeCell ref="F128:F129"/>
    <mergeCell ref="G128:G129"/>
    <mergeCell ref="H128:H129"/>
  </mergeCells>
  <phoneticPr fontId="0" type="noConversion"/>
  <pageMargins left="0.78740157480314965" right="0" top="1.1811023622047245" bottom="0.39370078740157483" header="0.31496062992125984" footer="0.31496062992125984"/>
  <pageSetup paperSize="9" scale="78" firstPageNumber="23" orientation="landscape" useFirstPageNumber="1" horizontalDpi="180" verticalDpi="180" r:id="rId1"/>
  <headerFooter>
    <oddFooter>&amp;C&amp;P</oddFooter>
  </headerFooter>
  <rowBreaks count="9" manualBreakCount="9">
    <brk id="112" max="7" man="1"/>
    <brk id="126" max="7" man="1"/>
    <brk id="142" max="7" man="1"/>
    <brk id="158" max="7" man="1"/>
    <brk id="170" max="7" man="1"/>
    <brk id="177" max="7" man="1"/>
    <brk id="295" max="7" man="1"/>
    <brk id="848" max="7" man="1"/>
    <brk id="861" max="7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4"/>
  <sheetViews>
    <sheetView view="pageBreakPreview" topLeftCell="A16" zoomScale="130" zoomScaleNormal="100" zoomScaleSheetLayoutView="130" workbookViewId="0">
      <selection activeCell="D324" sqref="D324"/>
    </sheetView>
  </sheetViews>
  <sheetFormatPr defaultRowHeight="12.75"/>
  <cols>
    <col min="1" max="1" width="6.140625" style="41" customWidth="1"/>
    <col min="2" max="2" width="21" style="41" customWidth="1"/>
    <col min="3" max="3" width="19.140625" style="41" customWidth="1"/>
    <col min="4" max="5" width="9.140625" style="41"/>
    <col min="6" max="6" width="15.7109375" style="41" customWidth="1"/>
    <col min="7" max="7" width="16.140625" style="41" customWidth="1"/>
    <col min="8" max="8" width="18" style="41" customWidth="1"/>
    <col min="9" max="9" width="9.140625" style="41"/>
    <col min="10" max="10" width="9.85546875" style="41" bestFit="1" customWidth="1"/>
    <col min="11" max="11" width="31.7109375" style="41" customWidth="1"/>
    <col min="12" max="12" width="16.85546875" style="41" customWidth="1"/>
    <col min="13" max="13" width="14.85546875" style="41" customWidth="1"/>
    <col min="14" max="16384" width="9.140625" style="41"/>
  </cols>
  <sheetData>
    <row r="1" spans="1:13">
      <c r="B1" s="376" t="s">
        <v>2182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41" t="s">
        <v>426</v>
      </c>
    </row>
    <row r="2" spans="1:13">
      <c r="M2" s="41" t="s">
        <v>1464</v>
      </c>
    </row>
    <row r="3" spans="1:13" ht="15.75">
      <c r="A3" s="43"/>
      <c r="B3" s="380" t="s">
        <v>2183</v>
      </c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80"/>
    </row>
    <row r="4" spans="1:13" ht="15.75">
      <c r="A4" s="43"/>
      <c r="B4" s="358" t="s">
        <v>1371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1"/>
    </row>
    <row r="5" spans="1:13">
      <c r="A5" s="237" t="s">
        <v>1996</v>
      </c>
      <c r="B5" s="248" t="s">
        <v>0</v>
      </c>
      <c r="C5" s="248" t="s">
        <v>267</v>
      </c>
      <c r="D5" s="248" t="s">
        <v>2</v>
      </c>
      <c r="E5" s="247" t="s">
        <v>3</v>
      </c>
      <c r="F5" s="252" t="s">
        <v>4</v>
      </c>
      <c r="G5" s="253"/>
      <c r="H5" s="254"/>
      <c r="I5" s="247" t="s">
        <v>5</v>
      </c>
      <c r="J5" s="247" t="s">
        <v>6</v>
      </c>
      <c r="K5" s="247" t="s">
        <v>7</v>
      </c>
      <c r="L5" s="247" t="s">
        <v>8</v>
      </c>
      <c r="M5" s="246" t="s">
        <v>9</v>
      </c>
    </row>
    <row r="6" spans="1:13" ht="25.5">
      <c r="A6" s="243"/>
      <c r="B6" s="249"/>
      <c r="C6" s="249"/>
      <c r="D6" s="249"/>
      <c r="E6" s="247"/>
      <c r="F6" s="166" t="s">
        <v>18</v>
      </c>
      <c r="G6" s="166" t="s">
        <v>43</v>
      </c>
      <c r="H6" s="166" t="s">
        <v>20</v>
      </c>
      <c r="I6" s="247"/>
      <c r="J6" s="247"/>
      <c r="K6" s="247"/>
      <c r="L6" s="247"/>
      <c r="M6" s="246"/>
    </row>
    <row r="7" spans="1:13">
      <c r="A7" s="58">
        <v>1</v>
      </c>
      <c r="B7" s="102">
        <v>2</v>
      </c>
      <c r="C7" s="102">
        <v>3</v>
      </c>
      <c r="D7" s="102">
        <v>4</v>
      </c>
      <c r="E7" s="102">
        <v>5</v>
      </c>
      <c r="F7" s="102">
        <v>6</v>
      </c>
      <c r="G7" s="102">
        <v>7</v>
      </c>
      <c r="H7" s="102">
        <v>8</v>
      </c>
      <c r="I7" s="102">
        <v>9</v>
      </c>
      <c r="J7" s="102">
        <v>10</v>
      </c>
      <c r="K7" s="102">
        <v>11</v>
      </c>
      <c r="L7" s="46">
        <v>12</v>
      </c>
      <c r="M7" s="46">
        <v>13</v>
      </c>
    </row>
    <row r="8" spans="1:13" ht="15.75">
      <c r="A8" s="43"/>
      <c r="B8" s="377" t="s">
        <v>1356</v>
      </c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9"/>
    </row>
    <row r="9" spans="1:13" ht="15.75">
      <c r="A9" s="43"/>
      <c r="B9" s="377" t="s">
        <v>1357</v>
      </c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9"/>
    </row>
    <row r="10" spans="1:13" ht="76.5">
      <c r="A10" s="43">
        <v>1</v>
      </c>
      <c r="B10" s="62" t="s">
        <v>600</v>
      </c>
      <c r="C10" s="96"/>
      <c r="D10" s="96"/>
      <c r="E10" s="128"/>
      <c r="F10" s="69">
        <v>17190</v>
      </c>
      <c r="G10" s="69">
        <v>17190</v>
      </c>
      <c r="H10" s="88">
        <f t="shared" ref="H10:H49" si="0">F10-G10</f>
        <v>0</v>
      </c>
      <c r="I10" s="96"/>
      <c r="J10" s="139" t="s">
        <v>601</v>
      </c>
      <c r="K10" s="69" t="s">
        <v>599</v>
      </c>
      <c r="L10" s="62" t="s">
        <v>466</v>
      </c>
      <c r="M10" s="46"/>
    </row>
    <row r="11" spans="1:13" ht="76.5">
      <c r="A11" s="43">
        <v>2</v>
      </c>
      <c r="B11" s="79" t="s">
        <v>602</v>
      </c>
      <c r="C11" s="96"/>
      <c r="D11" s="96"/>
      <c r="E11" s="128"/>
      <c r="F11" s="69">
        <v>15620</v>
      </c>
      <c r="G11" s="69">
        <v>15620</v>
      </c>
      <c r="H11" s="88">
        <f t="shared" si="0"/>
        <v>0</v>
      </c>
      <c r="I11" s="96"/>
      <c r="J11" s="139" t="s">
        <v>601</v>
      </c>
      <c r="K11" s="69" t="s">
        <v>599</v>
      </c>
      <c r="L11" s="62" t="s">
        <v>466</v>
      </c>
      <c r="M11" s="46"/>
    </row>
    <row r="12" spans="1:13" ht="76.5">
      <c r="A12" s="43">
        <v>3</v>
      </c>
      <c r="B12" s="79" t="s">
        <v>603</v>
      </c>
      <c r="C12" s="96"/>
      <c r="D12" s="96"/>
      <c r="E12" s="128"/>
      <c r="F12" s="69">
        <v>16680</v>
      </c>
      <c r="G12" s="69">
        <v>16680</v>
      </c>
      <c r="H12" s="88">
        <f t="shared" si="0"/>
        <v>0</v>
      </c>
      <c r="I12" s="96"/>
      <c r="J12" s="139" t="s">
        <v>601</v>
      </c>
      <c r="K12" s="69" t="s">
        <v>599</v>
      </c>
      <c r="L12" s="62" t="s">
        <v>466</v>
      </c>
      <c r="M12" s="46"/>
    </row>
    <row r="13" spans="1:13" ht="76.5">
      <c r="A13" s="43">
        <v>4</v>
      </c>
      <c r="B13" s="79" t="s">
        <v>604</v>
      </c>
      <c r="C13" s="96"/>
      <c r="D13" s="96"/>
      <c r="E13" s="128"/>
      <c r="F13" s="69">
        <v>10785</v>
      </c>
      <c r="G13" s="69">
        <v>10785</v>
      </c>
      <c r="H13" s="88">
        <f t="shared" si="0"/>
        <v>0</v>
      </c>
      <c r="I13" s="96"/>
      <c r="J13" s="139" t="s">
        <v>601</v>
      </c>
      <c r="K13" s="69" t="s">
        <v>599</v>
      </c>
      <c r="L13" s="62" t="s">
        <v>466</v>
      </c>
      <c r="M13" s="46"/>
    </row>
    <row r="14" spans="1:13" ht="76.5">
      <c r="A14" s="43">
        <v>5</v>
      </c>
      <c r="B14" s="79" t="s">
        <v>631</v>
      </c>
      <c r="C14" s="96"/>
      <c r="D14" s="96"/>
      <c r="E14" s="128"/>
      <c r="F14" s="69">
        <v>12190</v>
      </c>
      <c r="G14" s="69">
        <v>12190</v>
      </c>
      <c r="H14" s="88">
        <f t="shared" si="0"/>
        <v>0</v>
      </c>
      <c r="I14" s="96"/>
      <c r="J14" s="139" t="s">
        <v>633</v>
      </c>
      <c r="K14" s="80"/>
      <c r="L14" s="62" t="s">
        <v>466</v>
      </c>
      <c r="M14" s="46"/>
    </row>
    <row r="15" spans="1:13" ht="76.5">
      <c r="A15" s="43">
        <v>6</v>
      </c>
      <c r="B15" s="79" t="s">
        <v>634</v>
      </c>
      <c r="C15" s="96"/>
      <c r="D15" s="96"/>
      <c r="E15" s="128"/>
      <c r="F15" s="69">
        <v>16979</v>
      </c>
      <c r="G15" s="69">
        <v>16979</v>
      </c>
      <c r="H15" s="88">
        <f t="shared" si="0"/>
        <v>0</v>
      </c>
      <c r="I15" s="96"/>
      <c r="J15" s="139" t="s">
        <v>633</v>
      </c>
      <c r="K15" s="80"/>
      <c r="L15" s="62" t="s">
        <v>466</v>
      </c>
      <c r="M15" s="46"/>
    </row>
    <row r="16" spans="1:13" ht="76.5">
      <c r="A16" s="43">
        <v>7</v>
      </c>
      <c r="B16" s="79" t="s">
        <v>635</v>
      </c>
      <c r="C16" s="96"/>
      <c r="D16" s="96"/>
      <c r="E16" s="128"/>
      <c r="F16" s="69">
        <v>4785</v>
      </c>
      <c r="G16" s="69">
        <v>4785</v>
      </c>
      <c r="H16" s="88">
        <f t="shared" si="0"/>
        <v>0</v>
      </c>
      <c r="I16" s="96"/>
      <c r="J16" s="139" t="s">
        <v>633</v>
      </c>
      <c r="K16" s="80"/>
      <c r="L16" s="62" t="s">
        <v>466</v>
      </c>
      <c r="M16" s="46"/>
    </row>
    <row r="17" spans="1:13" ht="76.5">
      <c r="A17" s="43">
        <v>8</v>
      </c>
      <c r="B17" s="79" t="s">
        <v>635</v>
      </c>
      <c r="C17" s="96"/>
      <c r="D17" s="96"/>
      <c r="E17" s="128"/>
      <c r="F17" s="69">
        <v>4785</v>
      </c>
      <c r="G17" s="69">
        <v>4785</v>
      </c>
      <c r="H17" s="88">
        <f t="shared" si="0"/>
        <v>0</v>
      </c>
      <c r="I17" s="96"/>
      <c r="J17" s="139" t="s">
        <v>633</v>
      </c>
      <c r="K17" s="80"/>
      <c r="L17" s="62" t="s">
        <v>466</v>
      </c>
      <c r="M17" s="46"/>
    </row>
    <row r="18" spans="1:13" ht="76.5">
      <c r="A18" s="43">
        <v>9</v>
      </c>
      <c r="B18" s="79" t="s">
        <v>1249</v>
      </c>
      <c r="C18" s="96"/>
      <c r="D18" s="96"/>
      <c r="E18" s="128"/>
      <c r="F18" s="69">
        <v>21240</v>
      </c>
      <c r="G18" s="69">
        <v>21240</v>
      </c>
      <c r="H18" s="88">
        <f t="shared" si="0"/>
        <v>0</v>
      </c>
      <c r="I18" s="96"/>
      <c r="J18" s="139" t="s">
        <v>642</v>
      </c>
      <c r="K18" s="80" t="s">
        <v>559</v>
      </c>
      <c r="L18" s="62" t="s">
        <v>466</v>
      </c>
      <c r="M18" s="46"/>
    </row>
    <row r="19" spans="1:13" ht="76.5">
      <c r="A19" s="43">
        <v>10</v>
      </c>
      <c r="B19" s="79" t="s">
        <v>638</v>
      </c>
      <c r="C19" s="96"/>
      <c r="D19" s="96"/>
      <c r="E19" s="128"/>
      <c r="F19" s="69">
        <v>16979</v>
      </c>
      <c r="G19" s="69">
        <v>16979</v>
      </c>
      <c r="H19" s="88">
        <f t="shared" si="0"/>
        <v>0</v>
      </c>
      <c r="I19" s="96"/>
      <c r="J19" s="139" t="s">
        <v>642</v>
      </c>
      <c r="K19" s="80" t="s">
        <v>559</v>
      </c>
      <c r="L19" s="62" t="s">
        <v>466</v>
      </c>
      <c r="M19" s="46"/>
    </row>
    <row r="20" spans="1:13" ht="76.5">
      <c r="A20" s="43">
        <v>11</v>
      </c>
      <c r="B20" s="79" t="s">
        <v>638</v>
      </c>
      <c r="C20" s="96"/>
      <c r="D20" s="96"/>
      <c r="E20" s="128"/>
      <c r="F20" s="69">
        <v>16979</v>
      </c>
      <c r="G20" s="69">
        <v>16979</v>
      </c>
      <c r="H20" s="88">
        <f t="shared" si="0"/>
        <v>0</v>
      </c>
      <c r="I20" s="96"/>
      <c r="J20" s="139" t="s">
        <v>642</v>
      </c>
      <c r="K20" s="80" t="s">
        <v>559</v>
      </c>
      <c r="L20" s="62" t="s">
        <v>466</v>
      </c>
      <c r="M20" s="46"/>
    </row>
    <row r="21" spans="1:13" ht="76.5">
      <c r="A21" s="43">
        <v>12</v>
      </c>
      <c r="B21" s="79" t="s">
        <v>609</v>
      </c>
      <c r="C21" s="96"/>
      <c r="D21" s="96"/>
      <c r="E21" s="128"/>
      <c r="F21" s="69">
        <v>17650</v>
      </c>
      <c r="G21" s="69">
        <v>0</v>
      </c>
      <c r="H21" s="88">
        <f t="shared" si="0"/>
        <v>17650</v>
      </c>
      <c r="I21" s="96"/>
      <c r="J21" s="139" t="s">
        <v>608</v>
      </c>
      <c r="K21" s="80" t="s">
        <v>610</v>
      </c>
      <c r="L21" s="62" t="s">
        <v>466</v>
      </c>
      <c r="M21" s="46"/>
    </row>
    <row r="22" spans="1:13" ht="76.5">
      <c r="A22" s="43">
        <v>13</v>
      </c>
      <c r="B22" s="79" t="s">
        <v>617</v>
      </c>
      <c r="C22" s="96"/>
      <c r="D22" s="96"/>
      <c r="E22" s="128"/>
      <c r="F22" s="69">
        <v>59800</v>
      </c>
      <c r="G22" s="69">
        <v>332.22</v>
      </c>
      <c r="H22" s="88">
        <f t="shared" si="0"/>
        <v>59467.78</v>
      </c>
      <c r="I22" s="96"/>
      <c r="J22" s="139" t="s">
        <v>608</v>
      </c>
      <c r="K22" s="80" t="s">
        <v>550</v>
      </c>
      <c r="L22" s="62" t="s">
        <v>466</v>
      </c>
      <c r="M22" s="46"/>
    </row>
    <row r="23" spans="1:13" ht="76.5">
      <c r="A23" s="43">
        <v>14</v>
      </c>
      <c r="B23" s="79" t="s">
        <v>618</v>
      </c>
      <c r="C23" s="96"/>
      <c r="D23" s="96"/>
      <c r="E23" s="128"/>
      <c r="F23" s="69">
        <v>15900</v>
      </c>
      <c r="G23" s="69">
        <v>15900</v>
      </c>
      <c r="H23" s="88">
        <f t="shared" si="0"/>
        <v>0</v>
      </c>
      <c r="I23" s="96"/>
      <c r="J23" s="139" t="s">
        <v>619</v>
      </c>
      <c r="K23" s="58" t="s">
        <v>548</v>
      </c>
      <c r="L23" s="62" t="s">
        <v>466</v>
      </c>
      <c r="M23" s="46"/>
    </row>
    <row r="24" spans="1:13" ht="76.5">
      <c r="A24" s="43">
        <v>15</v>
      </c>
      <c r="B24" s="79" t="s">
        <v>620</v>
      </c>
      <c r="C24" s="96"/>
      <c r="D24" s="96"/>
      <c r="E24" s="128"/>
      <c r="F24" s="69">
        <v>15400</v>
      </c>
      <c r="G24" s="69">
        <v>15400</v>
      </c>
      <c r="H24" s="88">
        <f t="shared" si="0"/>
        <v>0</v>
      </c>
      <c r="I24" s="96"/>
      <c r="J24" s="139" t="s">
        <v>619</v>
      </c>
      <c r="K24" s="58" t="s">
        <v>548</v>
      </c>
      <c r="L24" s="62" t="s">
        <v>466</v>
      </c>
      <c r="M24" s="46"/>
    </row>
    <row r="25" spans="1:13" ht="76.5">
      <c r="A25" s="43">
        <v>16</v>
      </c>
      <c r="B25" s="79" t="s">
        <v>880</v>
      </c>
      <c r="C25" s="96"/>
      <c r="D25" s="96"/>
      <c r="E25" s="128"/>
      <c r="F25" s="79">
        <v>15000</v>
      </c>
      <c r="G25" s="69">
        <v>0</v>
      </c>
      <c r="H25" s="88">
        <f t="shared" si="0"/>
        <v>15000</v>
      </c>
      <c r="I25" s="96"/>
      <c r="J25" s="139" t="s">
        <v>951</v>
      </c>
      <c r="K25" s="58" t="s">
        <v>907</v>
      </c>
      <c r="L25" s="62" t="s">
        <v>466</v>
      </c>
      <c r="M25" s="46"/>
    </row>
    <row r="26" spans="1:13" ht="102">
      <c r="A26" s="43">
        <v>17</v>
      </c>
      <c r="B26" s="79" t="s">
        <v>1358</v>
      </c>
      <c r="C26" s="79"/>
      <c r="D26" s="79"/>
      <c r="E26" s="58"/>
      <c r="F26" s="79">
        <v>170000</v>
      </c>
      <c r="G26" s="69">
        <v>0</v>
      </c>
      <c r="H26" s="88">
        <f t="shared" si="0"/>
        <v>170000</v>
      </c>
      <c r="I26" s="79"/>
      <c r="J26" s="139" t="s">
        <v>1384</v>
      </c>
      <c r="K26" s="58" t="s">
        <v>1383</v>
      </c>
      <c r="L26" s="62" t="s">
        <v>466</v>
      </c>
      <c r="M26" s="46"/>
    </row>
    <row r="27" spans="1:13" ht="102">
      <c r="A27" s="43">
        <v>18</v>
      </c>
      <c r="B27" s="79" t="s">
        <v>1359</v>
      </c>
      <c r="C27" s="79"/>
      <c r="D27" s="79"/>
      <c r="E27" s="58"/>
      <c r="F27" s="79">
        <v>280000</v>
      </c>
      <c r="G27" s="69">
        <v>0</v>
      </c>
      <c r="H27" s="88">
        <f t="shared" si="0"/>
        <v>280000</v>
      </c>
      <c r="I27" s="79"/>
      <c r="J27" s="139" t="s">
        <v>1384</v>
      </c>
      <c r="K27" s="58" t="s">
        <v>1383</v>
      </c>
      <c r="L27" s="62" t="s">
        <v>466</v>
      </c>
      <c r="M27" s="46"/>
    </row>
    <row r="28" spans="1:13" ht="102">
      <c r="A28" s="43">
        <v>19</v>
      </c>
      <c r="B28" s="79" t="s">
        <v>1360</v>
      </c>
      <c r="C28" s="79"/>
      <c r="D28" s="79"/>
      <c r="E28" s="58"/>
      <c r="F28" s="79">
        <v>35000</v>
      </c>
      <c r="G28" s="69">
        <v>0</v>
      </c>
      <c r="H28" s="88">
        <f t="shared" si="0"/>
        <v>35000</v>
      </c>
      <c r="I28" s="79"/>
      <c r="J28" s="139" t="s">
        <v>1384</v>
      </c>
      <c r="K28" s="58" t="s">
        <v>1383</v>
      </c>
      <c r="L28" s="62" t="s">
        <v>466</v>
      </c>
      <c r="M28" s="46"/>
    </row>
    <row r="29" spans="1:13" ht="102">
      <c r="A29" s="43">
        <v>20</v>
      </c>
      <c r="B29" s="79" t="s">
        <v>1361</v>
      </c>
      <c r="C29" s="79"/>
      <c r="D29" s="79"/>
      <c r="E29" s="58"/>
      <c r="F29" s="79">
        <v>25000</v>
      </c>
      <c r="G29" s="69">
        <v>0</v>
      </c>
      <c r="H29" s="88">
        <f t="shared" si="0"/>
        <v>25000</v>
      </c>
      <c r="I29" s="79"/>
      <c r="J29" s="139" t="s">
        <v>1384</v>
      </c>
      <c r="K29" s="58" t="s">
        <v>1383</v>
      </c>
      <c r="L29" s="62" t="s">
        <v>466</v>
      </c>
      <c r="M29" s="46"/>
    </row>
    <row r="30" spans="1:13" ht="76.5">
      <c r="A30" s="43">
        <v>21</v>
      </c>
      <c r="B30" s="79" t="s">
        <v>883</v>
      </c>
      <c r="C30" s="96"/>
      <c r="D30" s="96"/>
      <c r="E30" s="128"/>
      <c r="F30" s="79">
        <v>250902.45</v>
      </c>
      <c r="G30" s="69">
        <v>0</v>
      </c>
      <c r="H30" s="88">
        <f t="shared" si="0"/>
        <v>250902.45</v>
      </c>
      <c r="I30" s="96"/>
      <c r="J30" s="139" t="s">
        <v>951</v>
      </c>
      <c r="K30" s="58" t="s">
        <v>907</v>
      </c>
      <c r="L30" s="62" t="s">
        <v>466</v>
      </c>
      <c r="M30" s="46"/>
    </row>
    <row r="31" spans="1:13" ht="102">
      <c r="A31" s="43">
        <v>22</v>
      </c>
      <c r="B31" s="79" t="s">
        <v>1362</v>
      </c>
      <c r="C31" s="79"/>
      <c r="D31" s="79"/>
      <c r="E31" s="58"/>
      <c r="F31" s="79">
        <v>68000</v>
      </c>
      <c r="G31" s="69">
        <v>0</v>
      </c>
      <c r="H31" s="88">
        <f t="shared" si="0"/>
        <v>68000</v>
      </c>
      <c r="I31" s="96"/>
      <c r="J31" s="139" t="s">
        <v>1384</v>
      </c>
      <c r="K31" s="58" t="s">
        <v>1383</v>
      </c>
      <c r="L31" s="62" t="s">
        <v>466</v>
      </c>
      <c r="M31" s="46"/>
    </row>
    <row r="32" spans="1:13" ht="76.5">
      <c r="A32" s="43">
        <v>23</v>
      </c>
      <c r="B32" s="79" t="s">
        <v>884</v>
      </c>
      <c r="C32" s="96"/>
      <c r="D32" s="96"/>
      <c r="E32" s="128"/>
      <c r="F32" s="79">
        <v>16500</v>
      </c>
      <c r="G32" s="69">
        <v>0</v>
      </c>
      <c r="H32" s="88">
        <f t="shared" si="0"/>
        <v>16500</v>
      </c>
      <c r="I32" s="96"/>
      <c r="J32" s="139" t="s">
        <v>951</v>
      </c>
      <c r="K32" s="58" t="s">
        <v>907</v>
      </c>
      <c r="L32" s="62" t="s">
        <v>466</v>
      </c>
      <c r="M32" s="46"/>
    </row>
    <row r="33" spans="1:13" ht="76.5">
      <c r="A33" s="43">
        <v>24</v>
      </c>
      <c r="B33" s="79" t="s">
        <v>891</v>
      </c>
      <c r="C33" s="96"/>
      <c r="D33" s="96"/>
      <c r="E33" s="128"/>
      <c r="F33" s="79">
        <v>16601.41</v>
      </c>
      <c r="G33" s="69">
        <v>0</v>
      </c>
      <c r="H33" s="88">
        <f t="shared" si="0"/>
        <v>16601.41</v>
      </c>
      <c r="I33" s="96"/>
      <c r="J33" s="139" t="s">
        <v>951</v>
      </c>
      <c r="K33" s="58" t="s">
        <v>907</v>
      </c>
      <c r="L33" s="62" t="s">
        <v>466</v>
      </c>
      <c r="M33" s="46"/>
    </row>
    <row r="34" spans="1:13" ht="76.5">
      <c r="A34" s="43">
        <v>25</v>
      </c>
      <c r="B34" s="79" t="s">
        <v>892</v>
      </c>
      <c r="C34" s="96"/>
      <c r="D34" s="96"/>
      <c r="E34" s="128"/>
      <c r="F34" s="79">
        <v>17945.16</v>
      </c>
      <c r="G34" s="69">
        <v>0</v>
      </c>
      <c r="H34" s="88">
        <f t="shared" si="0"/>
        <v>17945.16</v>
      </c>
      <c r="I34" s="96"/>
      <c r="J34" s="139" t="s">
        <v>951</v>
      </c>
      <c r="K34" s="58" t="s">
        <v>907</v>
      </c>
      <c r="L34" s="62" t="s">
        <v>466</v>
      </c>
      <c r="M34" s="46"/>
    </row>
    <row r="35" spans="1:13" ht="76.5">
      <c r="A35" s="43">
        <v>26</v>
      </c>
      <c r="B35" s="79" t="s">
        <v>899</v>
      </c>
      <c r="C35" s="96"/>
      <c r="D35" s="96"/>
      <c r="E35" s="128"/>
      <c r="F35" s="79">
        <v>9000</v>
      </c>
      <c r="G35" s="69">
        <v>0</v>
      </c>
      <c r="H35" s="88">
        <f t="shared" si="0"/>
        <v>9000</v>
      </c>
      <c r="I35" s="96"/>
      <c r="J35" s="139" t="s">
        <v>951</v>
      </c>
      <c r="K35" s="58" t="s">
        <v>907</v>
      </c>
      <c r="L35" s="62" t="s">
        <v>466</v>
      </c>
      <c r="M35" s="46"/>
    </row>
    <row r="36" spans="1:13" ht="76.5">
      <c r="A36" s="43">
        <v>27</v>
      </c>
      <c r="B36" s="79" t="s">
        <v>1064</v>
      </c>
      <c r="C36" s="96"/>
      <c r="D36" s="96"/>
      <c r="E36" s="128"/>
      <c r="F36" s="79">
        <v>24528</v>
      </c>
      <c r="G36" s="69">
        <v>0</v>
      </c>
      <c r="H36" s="59">
        <f t="shared" si="0"/>
        <v>24528</v>
      </c>
      <c r="I36" s="96"/>
      <c r="J36" s="112">
        <v>44155</v>
      </c>
      <c r="K36" s="58" t="s">
        <v>1062</v>
      </c>
      <c r="L36" s="62" t="s">
        <v>466</v>
      </c>
      <c r="M36" s="46"/>
    </row>
    <row r="37" spans="1:13" ht="76.5">
      <c r="A37" s="43">
        <v>28</v>
      </c>
      <c r="B37" s="79" t="s">
        <v>1066</v>
      </c>
      <c r="C37" s="96"/>
      <c r="D37" s="96"/>
      <c r="E37" s="128"/>
      <c r="F37" s="79">
        <v>18953.46</v>
      </c>
      <c r="G37" s="69">
        <v>0</v>
      </c>
      <c r="H37" s="59">
        <f t="shared" si="0"/>
        <v>18953.46</v>
      </c>
      <c r="I37" s="96"/>
      <c r="J37" s="112">
        <v>44155</v>
      </c>
      <c r="K37" s="58" t="s">
        <v>1062</v>
      </c>
      <c r="L37" s="62" t="s">
        <v>466</v>
      </c>
      <c r="M37" s="46"/>
    </row>
    <row r="38" spans="1:13" ht="76.5">
      <c r="A38" s="43">
        <v>29</v>
      </c>
      <c r="B38" s="79" t="s">
        <v>1068</v>
      </c>
      <c r="C38" s="96"/>
      <c r="D38" s="96"/>
      <c r="E38" s="128"/>
      <c r="F38" s="79">
        <v>17838.55</v>
      </c>
      <c r="G38" s="69">
        <v>0</v>
      </c>
      <c r="H38" s="59">
        <f t="shared" si="0"/>
        <v>17838.55</v>
      </c>
      <c r="I38" s="96"/>
      <c r="J38" s="112">
        <v>44155</v>
      </c>
      <c r="K38" s="58" t="s">
        <v>1062</v>
      </c>
      <c r="L38" s="62" t="s">
        <v>466</v>
      </c>
      <c r="M38" s="46"/>
    </row>
    <row r="39" spans="1:13" ht="76.5">
      <c r="A39" s="43">
        <v>30</v>
      </c>
      <c r="B39" s="79" t="s">
        <v>1070</v>
      </c>
      <c r="C39" s="96"/>
      <c r="D39" s="96"/>
      <c r="E39" s="128"/>
      <c r="F39" s="79">
        <v>10034.18</v>
      </c>
      <c r="G39" s="69">
        <v>0</v>
      </c>
      <c r="H39" s="59">
        <f t="shared" si="0"/>
        <v>10034.18</v>
      </c>
      <c r="I39" s="96"/>
      <c r="J39" s="112">
        <v>44155</v>
      </c>
      <c r="K39" s="58" t="s">
        <v>1062</v>
      </c>
      <c r="L39" s="62" t="s">
        <v>466</v>
      </c>
      <c r="M39" s="46"/>
    </row>
    <row r="40" spans="1:13" ht="76.5">
      <c r="A40" s="43">
        <v>31</v>
      </c>
      <c r="B40" s="79" t="s">
        <v>1093</v>
      </c>
      <c r="C40" s="96"/>
      <c r="D40" s="96"/>
      <c r="E40" s="128"/>
      <c r="F40" s="79">
        <v>362399.44</v>
      </c>
      <c r="G40" s="69">
        <v>0</v>
      </c>
      <c r="H40" s="59">
        <f t="shared" si="0"/>
        <v>362399.44</v>
      </c>
      <c r="I40" s="96"/>
      <c r="J40" s="112">
        <v>44189</v>
      </c>
      <c r="K40" s="58" t="s">
        <v>1090</v>
      </c>
      <c r="L40" s="62" t="s">
        <v>466</v>
      </c>
      <c r="M40" s="46"/>
    </row>
    <row r="41" spans="1:13" ht="76.5">
      <c r="A41" s="43">
        <v>32</v>
      </c>
      <c r="B41" s="79" t="s">
        <v>1095</v>
      </c>
      <c r="C41" s="96"/>
      <c r="D41" s="96"/>
      <c r="E41" s="128"/>
      <c r="F41" s="79">
        <v>27378.61</v>
      </c>
      <c r="G41" s="69">
        <v>0</v>
      </c>
      <c r="H41" s="59">
        <f t="shared" si="0"/>
        <v>27378.61</v>
      </c>
      <c r="I41" s="96"/>
      <c r="J41" s="112">
        <v>44189</v>
      </c>
      <c r="K41" s="58" t="s">
        <v>1090</v>
      </c>
      <c r="L41" s="62" t="s">
        <v>466</v>
      </c>
      <c r="M41" s="46"/>
    </row>
    <row r="42" spans="1:13" ht="76.5">
      <c r="A42" s="43">
        <v>33</v>
      </c>
      <c r="B42" s="79" t="s">
        <v>1096</v>
      </c>
      <c r="C42" s="96"/>
      <c r="D42" s="96"/>
      <c r="E42" s="128"/>
      <c r="F42" s="79">
        <v>25093.919999999998</v>
      </c>
      <c r="G42" s="69">
        <v>0</v>
      </c>
      <c r="H42" s="59">
        <f t="shared" si="0"/>
        <v>25093.919999999998</v>
      </c>
      <c r="I42" s="96"/>
      <c r="J42" s="112">
        <v>44189</v>
      </c>
      <c r="K42" s="58" t="s">
        <v>1090</v>
      </c>
      <c r="L42" s="62" t="s">
        <v>466</v>
      </c>
      <c r="M42" s="46"/>
    </row>
    <row r="43" spans="1:13" ht="76.5">
      <c r="A43" s="43">
        <v>34</v>
      </c>
      <c r="B43" s="79" t="s">
        <v>1098</v>
      </c>
      <c r="C43" s="96"/>
      <c r="D43" s="96"/>
      <c r="E43" s="128"/>
      <c r="F43" s="79">
        <v>19696.03</v>
      </c>
      <c r="G43" s="69">
        <v>0</v>
      </c>
      <c r="H43" s="59">
        <f t="shared" si="0"/>
        <v>19696.03</v>
      </c>
      <c r="I43" s="96"/>
      <c r="J43" s="112">
        <v>44189</v>
      </c>
      <c r="K43" s="58" t="s">
        <v>1090</v>
      </c>
      <c r="L43" s="62" t="s">
        <v>466</v>
      </c>
      <c r="M43" s="46"/>
    </row>
    <row r="44" spans="1:13" ht="76.5">
      <c r="A44" s="43">
        <v>35</v>
      </c>
      <c r="B44" s="79" t="s">
        <v>1099</v>
      </c>
      <c r="C44" s="96"/>
      <c r="D44" s="96"/>
      <c r="E44" s="128"/>
      <c r="F44" s="79">
        <v>17859.560000000001</v>
      </c>
      <c r="G44" s="69">
        <v>0</v>
      </c>
      <c r="H44" s="59">
        <f t="shared" si="0"/>
        <v>17859.560000000001</v>
      </c>
      <c r="I44" s="96"/>
      <c r="J44" s="112">
        <v>44189</v>
      </c>
      <c r="K44" s="58" t="s">
        <v>1090</v>
      </c>
      <c r="L44" s="62" t="s">
        <v>466</v>
      </c>
      <c r="M44" s="46"/>
    </row>
    <row r="45" spans="1:13" ht="76.5">
      <c r="A45" s="43">
        <v>36</v>
      </c>
      <c r="B45" s="79" t="s">
        <v>1102</v>
      </c>
      <c r="C45" s="96"/>
      <c r="D45" s="96"/>
      <c r="E45" s="128"/>
      <c r="F45" s="79">
        <v>25596.05</v>
      </c>
      <c r="G45" s="69">
        <v>0</v>
      </c>
      <c r="H45" s="59">
        <f t="shared" si="0"/>
        <v>25596.05</v>
      </c>
      <c r="I45" s="96"/>
      <c r="J45" s="112">
        <v>44189</v>
      </c>
      <c r="K45" s="58" t="s">
        <v>1090</v>
      </c>
      <c r="L45" s="62" t="s">
        <v>466</v>
      </c>
      <c r="M45" s="46"/>
    </row>
    <row r="46" spans="1:13" ht="76.5">
      <c r="A46" s="43">
        <v>37</v>
      </c>
      <c r="B46" s="79" t="s">
        <v>1103</v>
      </c>
      <c r="C46" s="96"/>
      <c r="D46" s="96"/>
      <c r="E46" s="128"/>
      <c r="F46" s="79">
        <v>48945.08</v>
      </c>
      <c r="G46" s="69">
        <v>0</v>
      </c>
      <c r="H46" s="59">
        <f t="shared" si="0"/>
        <v>48945.08</v>
      </c>
      <c r="I46" s="96"/>
      <c r="J46" s="112">
        <v>44189</v>
      </c>
      <c r="K46" s="58" t="s">
        <v>1090</v>
      </c>
      <c r="L46" s="62" t="s">
        <v>466</v>
      </c>
      <c r="M46" s="46"/>
    </row>
    <row r="47" spans="1:13" ht="76.5">
      <c r="A47" s="43">
        <v>38</v>
      </c>
      <c r="B47" s="79" t="s">
        <v>1104</v>
      </c>
      <c r="C47" s="96"/>
      <c r="D47" s="96"/>
      <c r="E47" s="128"/>
      <c r="F47" s="79">
        <v>16243.89</v>
      </c>
      <c r="G47" s="69">
        <v>0</v>
      </c>
      <c r="H47" s="59">
        <f t="shared" si="0"/>
        <v>16243.89</v>
      </c>
      <c r="I47" s="96"/>
      <c r="J47" s="112">
        <v>44189</v>
      </c>
      <c r="K47" s="58" t="s">
        <v>1090</v>
      </c>
      <c r="L47" s="62" t="s">
        <v>466</v>
      </c>
      <c r="M47" s="46"/>
    </row>
    <row r="48" spans="1:13" ht="76.5">
      <c r="A48" s="43">
        <v>39</v>
      </c>
      <c r="B48" s="79" t="s">
        <v>1105</v>
      </c>
      <c r="C48" s="96"/>
      <c r="D48" s="96"/>
      <c r="E48" s="128"/>
      <c r="F48" s="79">
        <v>19947.099999999999</v>
      </c>
      <c r="G48" s="69">
        <v>0</v>
      </c>
      <c r="H48" s="59">
        <f t="shared" si="0"/>
        <v>19947.099999999999</v>
      </c>
      <c r="I48" s="96"/>
      <c r="J48" s="112">
        <v>44189</v>
      </c>
      <c r="K48" s="58" t="s">
        <v>1090</v>
      </c>
      <c r="L48" s="62" t="s">
        <v>466</v>
      </c>
      <c r="M48" s="46"/>
    </row>
    <row r="49" spans="1:13" ht="76.5">
      <c r="A49" s="43">
        <v>40</v>
      </c>
      <c r="B49" s="79" t="s">
        <v>1106</v>
      </c>
      <c r="C49" s="96"/>
      <c r="D49" s="96"/>
      <c r="E49" s="128"/>
      <c r="F49" s="79">
        <v>18087.22</v>
      </c>
      <c r="G49" s="69">
        <v>0</v>
      </c>
      <c r="H49" s="59">
        <f t="shared" si="0"/>
        <v>18087.22</v>
      </c>
      <c r="I49" s="96"/>
      <c r="J49" s="112">
        <v>44189</v>
      </c>
      <c r="K49" s="58" t="s">
        <v>1090</v>
      </c>
      <c r="L49" s="62" t="s">
        <v>466</v>
      </c>
      <c r="M49" s="46"/>
    </row>
    <row r="50" spans="1:13" ht="76.5">
      <c r="A50" s="43">
        <v>41</v>
      </c>
      <c r="B50" s="79" t="s">
        <v>1061</v>
      </c>
      <c r="C50" s="96"/>
      <c r="D50" s="96"/>
      <c r="E50" s="128"/>
      <c r="F50" s="79">
        <v>20068.36</v>
      </c>
      <c r="G50" s="69">
        <v>0</v>
      </c>
      <c r="H50" s="59">
        <f t="shared" ref="H50" si="1">F50-G50</f>
        <v>20068.36</v>
      </c>
      <c r="I50" s="96"/>
      <c r="J50" s="112">
        <v>44155</v>
      </c>
      <c r="K50" s="58" t="s">
        <v>1062</v>
      </c>
      <c r="L50" s="62" t="s">
        <v>466</v>
      </c>
      <c r="M50" s="46"/>
    </row>
    <row r="51" spans="1:13" ht="114.75">
      <c r="A51" s="43">
        <v>42</v>
      </c>
      <c r="B51" s="79" t="s">
        <v>2137</v>
      </c>
      <c r="C51" s="96"/>
      <c r="D51" s="96"/>
      <c r="E51" s="128"/>
      <c r="F51" s="79">
        <v>3553527.33</v>
      </c>
      <c r="G51" s="69">
        <v>493545.45</v>
      </c>
      <c r="H51" s="59">
        <f>F51-G51</f>
        <v>3059981.88</v>
      </c>
      <c r="I51" s="96"/>
      <c r="J51" s="112">
        <v>45828</v>
      </c>
      <c r="K51" s="58" t="s">
        <v>2138</v>
      </c>
      <c r="L51" s="62" t="s">
        <v>2139</v>
      </c>
      <c r="M51" s="46"/>
    </row>
    <row r="52" spans="1:13">
      <c r="A52" s="43"/>
      <c r="B52" s="131" t="s">
        <v>170</v>
      </c>
      <c r="C52" s="24"/>
      <c r="D52" s="24"/>
      <c r="E52" s="24"/>
      <c r="F52" s="24">
        <f>SUM(F10:F51)</f>
        <v>5393107.7999999998</v>
      </c>
      <c r="G52" s="24">
        <f>SUM(G10:G51)</f>
        <v>679389.67</v>
      </c>
      <c r="H52" s="24">
        <f>SUM(H10:H51)</f>
        <v>4713718.13</v>
      </c>
      <c r="I52" s="96"/>
      <c r="J52" s="140"/>
      <c r="K52" s="128"/>
      <c r="L52" s="98"/>
      <c r="M52" s="46"/>
    </row>
    <row r="53" spans="1:13" ht="15.75">
      <c r="A53" s="366" t="s">
        <v>175</v>
      </c>
      <c r="B53" s="366"/>
      <c r="C53" s="366"/>
      <c r="D53" s="366"/>
      <c r="E53" s="366"/>
      <c r="F53" s="366"/>
      <c r="G53" s="366"/>
      <c r="H53" s="366"/>
      <c r="I53" s="366"/>
      <c r="J53" s="366"/>
      <c r="K53" s="366"/>
      <c r="L53" s="366"/>
      <c r="M53" s="367"/>
    </row>
    <row r="54" spans="1:13" ht="76.5">
      <c r="A54" s="43">
        <v>43</v>
      </c>
      <c r="B54" s="79" t="s">
        <v>632</v>
      </c>
      <c r="C54" s="96"/>
      <c r="D54" s="96"/>
      <c r="E54" s="128"/>
      <c r="F54" s="69">
        <v>12190</v>
      </c>
      <c r="G54" s="69">
        <v>12190</v>
      </c>
      <c r="H54" s="88">
        <f t="shared" ref="H54:H67" si="2">F54-G54</f>
        <v>0</v>
      </c>
      <c r="I54" s="96"/>
      <c r="J54" s="139" t="s">
        <v>633</v>
      </c>
      <c r="K54" s="80"/>
      <c r="L54" s="62" t="s">
        <v>466</v>
      </c>
      <c r="M54" s="46"/>
    </row>
    <row r="55" spans="1:13" ht="76.5">
      <c r="A55" s="43">
        <v>44</v>
      </c>
      <c r="B55" s="79" t="s">
        <v>636</v>
      </c>
      <c r="C55" s="96"/>
      <c r="D55" s="96"/>
      <c r="E55" s="128"/>
      <c r="F55" s="69">
        <v>10620</v>
      </c>
      <c r="G55" s="69">
        <v>10620</v>
      </c>
      <c r="H55" s="88">
        <f t="shared" si="2"/>
        <v>0</v>
      </c>
      <c r="I55" s="96"/>
      <c r="J55" s="139" t="s">
        <v>642</v>
      </c>
      <c r="K55" s="80" t="s">
        <v>559</v>
      </c>
      <c r="L55" s="62" t="s">
        <v>466</v>
      </c>
      <c r="M55" s="46"/>
    </row>
    <row r="56" spans="1:13" ht="76.5">
      <c r="A56" s="43">
        <v>45</v>
      </c>
      <c r="B56" s="79" t="s">
        <v>637</v>
      </c>
      <c r="C56" s="96"/>
      <c r="D56" s="96"/>
      <c r="E56" s="128"/>
      <c r="F56" s="69">
        <v>16979</v>
      </c>
      <c r="G56" s="69">
        <v>16979</v>
      </c>
      <c r="H56" s="88">
        <f t="shared" si="2"/>
        <v>0</v>
      </c>
      <c r="I56" s="96"/>
      <c r="J56" s="139" t="s">
        <v>642</v>
      </c>
      <c r="K56" s="80" t="s">
        <v>559</v>
      </c>
      <c r="L56" s="62" t="s">
        <v>466</v>
      </c>
      <c r="M56" s="46"/>
    </row>
    <row r="57" spans="1:13" ht="76.5">
      <c r="A57" s="43">
        <v>46</v>
      </c>
      <c r="B57" s="79" t="s">
        <v>639</v>
      </c>
      <c r="C57" s="96"/>
      <c r="D57" s="96"/>
      <c r="E57" s="128"/>
      <c r="F57" s="69">
        <v>11950</v>
      </c>
      <c r="G57" s="69">
        <v>11950</v>
      </c>
      <c r="H57" s="88">
        <f t="shared" si="2"/>
        <v>0</v>
      </c>
      <c r="I57" s="96"/>
      <c r="J57" s="139" t="s">
        <v>642</v>
      </c>
      <c r="K57" s="80" t="s">
        <v>559</v>
      </c>
      <c r="L57" s="62" t="s">
        <v>466</v>
      </c>
      <c r="M57" s="46"/>
    </row>
    <row r="58" spans="1:13" ht="76.5">
      <c r="A58" s="43">
        <v>47</v>
      </c>
      <c r="B58" s="79" t="s">
        <v>1248</v>
      </c>
      <c r="C58" s="96"/>
      <c r="D58" s="96"/>
      <c r="E58" s="128"/>
      <c r="F58" s="69">
        <v>15000</v>
      </c>
      <c r="G58" s="69">
        <v>0</v>
      </c>
      <c r="H58" s="88">
        <f t="shared" si="2"/>
        <v>15000</v>
      </c>
      <c r="I58" s="96"/>
      <c r="J58" s="139" t="s">
        <v>644</v>
      </c>
      <c r="K58" s="58" t="s">
        <v>643</v>
      </c>
      <c r="L58" s="62" t="s">
        <v>466</v>
      </c>
      <c r="M58" s="46"/>
    </row>
    <row r="59" spans="1:13" ht="76.5">
      <c r="A59" s="43">
        <v>48</v>
      </c>
      <c r="B59" s="79" t="s">
        <v>1247</v>
      </c>
      <c r="C59" s="96"/>
      <c r="D59" s="96"/>
      <c r="E59" s="128"/>
      <c r="F59" s="69">
        <v>12000</v>
      </c>
      <c r="G59" s="69">
        <v>0</v>
      </c>
      <c r="H59" s="88">
        <f t="shared" si="2"/>
        <v>12000</v>
      </c>
      <c r="I59" s="96"/>
      <c r="J59" s="139" t="s">
        <v>644</v>
      </c>
      <c r="K59" s="58" t="s">
        <v>643</v>
      </c>
      <c r="L59" s="62" t="s">
        <v>466</v>
      </c>
      <c r="M59" s="46"/>
    </row>
    <row r="60" spans="1:13" ht="76.5">
      <c r="A60" s="43">
        <v>49</v>
      </c>
      <c r="B60" s="79" t="s">
        <v>865</v>
      </c>
      <c r="C60" s="141"/>
      <c r="D60" s="89"/>
      <c r="E60" s="142"/>
      <c r="F60" s="69">
        <v>12000</v>
      </c>
      <c r="G60" s="69">
        <v>0</v>
      </c>
      <c r="H60" s="88">
        <f t="shared" si="2"/>
        <v>12000</v>
      </c>
      <c r="I60" s="89"/>
      <c r="J60" s="139" t="s">
        <v>644</v>
      </c>
      <c r="K60" s="58" t="s">
        <v>643</v>
      </c>
      <c r="L60" s="62" t="s">
        <v>466</v>
      </c>
      <c r="M60" s="46"/>
    </row>
    <row r="61" spans="1:13" ht="76.5">
      <c r="A61" s="43">
        <v>50</v>
      </c>
      <c r="B61" s="79" t="s">
        <v>864</v>
      </c>
      <c r="C61" s="96"/>
      <c r="D61" s="96"/>
      <c r="E61" s="128"/>
      <c r="F61" s="69">
        <v>16000</v>
      </c>
      <c r="G61" s="69">
        <v>0</v>
      </c>
      <c r="H61" s="88">
        <f t="shared" si="2"/>
        <v>16000</v>
      </c>
      <c r="I61" s="96"/>
      <c r="J61" s="139" t="s">
        <v>644</v>
      </c>
      <c r="K61" s="58" t="s">
        <v>643</v>
      </c>
      <c r="L61" s="62" t="s">
        <v>466</v>
      </c>
      <c r="M61" s="46"/>
    </row>
    <row r="62" spans="1:13" ht="76.5">
      <c r="A62" s="43">
        <v>51</v>
      </c>
      <c r="B62" s="79" t="s">
        <v>881</v>
      </c>
      <c r="C62" s="96"/>
      <c r="D62" s="96"/>
      <c r="E62" s="128"/>
      <c r="F62" s="79">
        <v>201532.74</v>
      </c>
      <c r="G62" s="69">
        <v>0</v>
      </c>
      <c r="H62" s="88">
        <f t="shared" si="2"/>
        <v>201532.74</v>
      </c>
      <c r="I62" s="96"/>
      <c r="J62" s="139" t="s">
        <v>952</v>
      </c>
      <c r="K62" s="58" t="s">
        <v>908</v>
      </c>
      <c r="L62" s="62" t="s">
        <v>466</v>
      </c>
      <c r="M62" s="46"/>
    </row>
    <row r="63" spans="1:13" ht="76.5">
      <c r="A63" s="43">
        <v>52</v>
      </c>
      <c r="B63" s="79" t="s">
        <v>882</v>
      </c>
      <c r="C63" s="141"/>
      <c r="D63" s="89"/>
      <c r="E63" s="142"/>
      <c r="F63" s="79">
        <v>201532.74</v>
      </c>
      <c r="G63" s="69">
        <v>0</v>
      </c>
      <c r="H63" s="88">
        <f t="shared" si="2"/>
        <v>201532.74</v>
      </c>
      <c r="I63" s="89"/>
      <c r="J63" s="139" t="s">
        <v>952</v>
      </c>
      <c r="K63" s="58" t="s">
        <v>908</v>
      </c>
      <c r="L63" s="62" t="s">
        <v>466</v>
      </c>
      <c r="M63" s="46"/>
    </row>
    <row r="64" spans="1:13" ht="76.5">
      <c r="A64" s="43">
        <v>53</v>
      </c>
      <c r="B64" s="79" t="s">
        <v>885</v>
      </c>
      <c r="C64" s="141"/>
      <c r="D64" s="89"/>
      <c r="E64" s="142"/>
      <c r="F64" s="79">
        <v>17106.12</v>
      </c>
      <c r="G64" s="69">
        <v>0</v>
      </c>
      <c r="H64" s="88">
        <f t="shared" si="2"/>
        <v>17106.12</v>
      </c>
      <c r="I64" s="89"/>
      <c r="J64" s="139" t="s">
        <v>952</v>
      </c>
      <c r="K64" s="58" t="s">
        <v>908</v>
      </c>
      <c r="L64" s="62" t="s">
        <v>466</v>
      </c>
      <c r="M64" s="46"/>
    </row>
    <row r="65" spans="1:13" ht="76.5">
      <c r="A65" s="43">
        <v>54</v>
      </c>
      <c r="B65" s="79" t="s">
        <v>888</v>
      </c>
      <c r="C65" s="141"/>
      <c r="D65" s="89"/>
      <c r="E65" s="142"/>
      <c r="F65" s="79">
        <v>18117.12</v>
      </c>
      <c r="G65" s="69">
        <v>0</v>
      </c>
      <c r="H65" s="88">
        <f t="shared" si="2"/>
        <v>18117.12</v>
      </c>
      <c r="I65" s="89"/>
      <c r="J65" s="139" t="s">
        <v>952</v>
      </c>
      <c r="K65" s="58" t="s">
        <v>908</v>
      </c>
      <c r="L65" s="62" t="s">
        <v>466</v>
      </c>
      <c r="M65" s="46"/>
    </row>
    <row r="66" spans="1:13" ht="76.5">
      <c r="A66" s="43">
        <v>55</v>
      </c>
      <c r="B66" s="79" t="s">
        <v>890</v>
      </c>
      <c r="C66" s="141"/>
      <c r="D66" s="89"/>
      <c r="E66" s="142"/>
      <c r="F66" s="79">
        <v>15994.02</v>
      </c>
      <c r="G66" s="69">
        <v>0</v>
      </c>
      <c r="H66" s="88">
        <f t="shared" ref="H66" si="3">F66-G66</f>
        <v>15994.02</v>
      </c>
      <c r="I66" s="89"/>
      <c r="J66" s="139" t="s">
        <v>952</v>
      </c>
      <c r="K66" s="58" t="s">
        <v>908</v>
      </c>
      <c r="L66" s="62" t="s">
        <v>466</v>
      </c>
      <c r="M66" s="46"/>
    </row>
    <row r="67" spans="1:13" ht="114.75">
      <c r="A67" s="43">
        <v>56</v>
      </c>
      <c r="B67" s="79" t="s">
        <v>2153</v>
      </c>
      <c r="C67" s="141"/>
      <c r="D67" s="89"/>
      <c r="E67" s="142"/>
      <c r="F67" s="79">
        <v>599233.32999999996</v>
      </c>
      <c r="G67" s="69">
        <v>0</v>
      </c>
      <c r="H67" s="88">
        <f t="shared" si="2"/>
        <v>599233.32999999996</v>
      </c>
      <c r="I67" s="89"/>
      <c r="J67" s="112">
        <v>45986</v>
      </c>
      <c r="K67" s="58" t="s">
        <v>2154</v>
      </c>
      <c r="L67" s="62" t="s">
        <v>2139</v>
      </c>
      <c r="M67" s="46"/>
    </row>
    <row r="68" spans="1:13">
      <c r="A68" s="43"/>
      <c r="B68" s="131" t="s">
        <v>170</v>
      </c>
      <c r="C68" s="24"/>
      <c r="D68" s="24"/>
      <c r="E68" s="24"/>
      <c r="F68" s="24">
        <f>SUM(F54:F67)</f>
        <v>1160255.0699999998</v>
      </c>
      <c r="G68" s="24">
        <f>SUM(G54:G67)</f>
        <v>51739</v>
      </c>
      <c r="H68" s="24">
        <f>SUM(H54:H67)</f>
        <v>1108516.0699999998</v>
      </c>
      <c r="I68" s="89"/>
      <c r="J68" s="139"/>
      <c r="K68" s="58"/>
      <c r="L68" s="62"/>
      <c r="M68" s="46"/>
    </row>
    <row r="69" spans="1:13" ht="15.75">
      <c r="A69" s="366" t="s">
        <v>176</v>
      </c>
      <c r="B69" s="368"/>
      <c r="C69" s="368"/>
      <c r="D69" s="368"/>
      <c r="E69" s="368"/>
      <c r="F69" s="368"/>
      <c r="G69" s="368"/>
      <c r="H69" s="368"/>
      <c r="I69" s="368"/>
      <c r="J69" s="368"/>
      <c r="K69" s="368"/>
      <c r="L69" s="368"/>
      <c r="M69" s="369"/>
    </row>
    <row r="70" spans="1:13" ht="76.5">
      <c r="A70" s="43">
        <v>57</v>
      </c>
      <c r="B70" s="79" t="s">
        <v>886</v>
      </c>
      <c r="C70" s="141"/>
      <c r="D70" s="89"/>
      <c r="E70" s="142"/>
      <c r="F70" s="79">
        <v>17106.12</v>
      </c>
      <c r="G70" s="69">
        <v>0</v>
      </c>
      <c r="H70" s="88">
        <f t="shared" ref="H70:H82" si="4">F70-G70</f>
        <v>17106.12</v>
      </c>
      <c r="I70" s="89"/>
      <c r="J70" s="139" t="s">
        <v>952</v>
      </c>
      <c r="K70" s="58" t="s">
        <v>908</v>
      </c>
      <c r="L70" s="62" t="s">
        <v>466</v>
      </c>
      <c r="M70" s="46"/>
    </row>
    <row r="71" spans="1:13" ht="76.5">
      <c r="A71" s="43">
        <v>58</v>
      </c>
      <c r="B71" s="79" t="s">
        <v>887</v>
      </c>
      <c r="C71" s="141"/>
      <c r="D71" s="89"/>
      <c r="E71" s="142"/>
      <c r="F71" s="79">
        <v>18117.12</v>
      </c>
      <c r="G71" s="69">
        <v>0</v>
      </c>
      <c r="H71" s="88">
        <f t="shared" si="4"/>
        <v>18117.12</v>
      </c>
      <c r="I71" s="89"/>
      <c r="J71" s="139" t="s">
        <v>952</v>
      </c>
      <c r="K71" s="58" t="s">
        <v>908</v>
      </c>
      <c r="L71" s="62" t="s">
        <v>466</v>
      </c>
      <c r="M71" s="46"/>
    </row>
    <row r="72" spans="1:13" ht="76.5">
      <c r="A72" s="43">
        <v>59</v>
      </c>
      <c r="B72" s="79" t="s">
        <v>889</v>
      </c>
      <c r="C72" s="141"/>
      <c r="D72" s="89"/>
      <c r="E72" s="142"/>
      <c r="F72" s="79">
        <v>15994.02</v>
      </c>
      <c r="G72" s="69">
        <v>0</v>
      </c>
      <c r="H72" s="88">
        <f t="shared" si="4"/>
        <v>15994.02</v>
      </c>
      <c r="I72" s="89"/>
      <c r="J72" s="139" t="s">
        <v>952</v>
      </c>
      <c r="K72" s="58" t="s">
        <v>908</v>
      </c>
      <c r="L72" s="62" t="s">
        <v>466</v>
      </c>
      <c r="M72" s="46"/>
    </row>
    <row r="73" spans="1:13" ht="76.5">
      <c r="A73" s="43">
        <v>60</v>
      </c>
      <c r="B73" s="79" t="s">
        <v>621</v>
      </c>
      <c r="C73" s="141"/>
      <c r="D73" s="89"/>
      <c r="E73" s="142"/>
      <c r="F73" s="69">
        <v>68745</v>
      </c>
      <c r="G73" s="69">
        <v>0</v>
      </c>
      <c r="H73" s="88">
        <f t="shared" si="4"/>
        <v>68745</v>
      </c>
      <c r="I73" s="89"/>
      <c r="J73" s="139" t="s">
        <v>622</v>
      </c>
      <c r="K73" s="58" t="s">
        <v>549</v>
      </c>
      <c r="L73" s="62" t="s">
        <v>466</v>
      </c>
      <c r="M73" s="46"/>
    </row>
    <row r="74" spans="1:13" ht="76.5">
      <c r="A74" s="43">
        <v>61</v>
      </c>
      <c r="B74" s="79" t="s">
        <v>623</v>
      </c>
      <c r="C74" s="141"/>
      <c r="D74" s="89"/>
      <c r="E74" s="142"/>
      <c r="F74" s="69">
        <v>79367</v>
      </c>
      <c r="G74" s="69">
        <v>0</v>
      </c>
      <c r="H74" s="88">
        <f t="shared" si="4"/>
        <v>79367</v>
      </c>
      <c r="I74" s="89"/>
      <c r="J74" s="139" t="s">
        <v>622</v>
      </c>
      <c r="K74" s="58" t="s">
        <v>549</v>
      </c>
      <c r="L74" s="62" t="s">
        <v>466</v>
      </c>
      <c r="M74" s="46"/>
    </row>
    <row r="75" spans="1:13" ht="76.5">
      <c r="A75" s="43">
        <v>62</v>
      </c>
      <c r="B75" s="79" t="s">
        <v>1063</v>
      </c>
      <c r="C75" s="141"/>
      <c r="D75" s="89"/>
      <c r="E75" s="142"/>
      <c r="F75" s="79">
        <v>20203.09</v>
      </c>
      <c r="G75" s="69">
        <v>0</v>
      </c>
      <c r="H75" s="59">
        <f t="shared" si="4"/>
        <v>20203.09</v>
      </c>
      <c r="I75" s="89"/>
      <c r="J75" s="112">
        <v>44155</v>
      </c>
      <c r="K75" s="58" t="s">
        <v>1062</v>
      </c>
      <c r="L75" s="62" t="s">
        <v>466</v>
      </c>
      <c r="M75" s="46"/>
    </row>
    <row r="76" spans="1:13" ht="76.5">
      <c r="A76" s="43">
        <v>63</v>
      </c>
      <c r="B76" s="79" t="s">
        <v>1065</v>
      </c>
      <c r="C76" s="141"/>
      <c r="D76" s="89"/>
      <c r="E76" s="142"/>
      <c r="F76" s="79">
        <v>24692.67</v>
      </c>
      <c r="G76" s="69">
        <v>0</v>
      </c>
      <c r="H76" s="59">
        <f t="shared" si="4"/>
        <v>24692.67</v>
      </c>
      <c r="I76" s="89"/>
      <c r="J76" s="112">
        <v>44155</v>
      </c>
      <c r="K76" s="58" t="s">
        <v>1062</v>
      </c>
      <c r="L76" s="62" t="s">
        <v>466</v>
      </c>
      <c r="M76" s="46"/>
    </row>
    <row r="77" spans="1:13" ht="76.5">
      <c r="A77" s="43">
        <v>64</v>
      </c>
      <c r="B77" s="79" t="s">
        <v>1071</v>
      </c>
      <c r="C77" s="141"/>
      <c r="D77" s="89"/>
      <c r="E77" s="142"/>
      <c r="F77" s="79">
        <v>10101.540000000001</v>
      </c>
      <c r="G77" s="69">
        <v>0</v>
      </c>
      <c r="H77" s="59">
        <f t="shared" si="4"/>
        <v>10101.540000000001</v>
      </c>
      <c r="I77" s="89"/>
      <c r="J77" s="112">
        <v>44155</v>
      </c>
      <c r="K77" s="58" t="s">
        <v>1062</v>
      </c>
      <c r="L77" s="62" t="s">
        <v>466</v>
      </c>
      <c r="M77" s="46"/>
    </row>
    <row r="78" spans="1:13" ht="76.5">
      <c r="A78" s="43">
        <v>65</v>
      </c>
      <c r="B78" s="79" t="s">
        <v>1067</v>
      </c>
      <c r="C78" s="141"/>
      <c r="D78" s="89"/>
      <c r="E78" s="142"/>
      <c r="F78" s="79">
        <v>19080.7</v>
      </c>
      <c r="G78" s="69">
        <v>0</v>
      </c>
      <c r="H78" s="59">
        <f t="shared" si="4"/>
        <v>19080.7</v>
      </c>
      <c r="I78" s="89"/>
      <c r="J78" s="112">
        <v>44155</v>
      </c>
      <c r="K78" s="58" t="s">
        <v>1062</v>
      </c>
      <c r="L78" s="62" t="s">
        <v>466</v>
      </c>
      <c r="M78" s="46"/>
    </row>
    <row r="79" spans="1:13" ht="76.5">
      <c r="A79" s="43">
        <v>66</v>
      </c>
      <c r="B79" s="79" t="s">
        <v>1069</v>
      </c>
      <c r="C79" s="141"/>
      <c r="D79" s="89"/>
      <c r="E79" s="142"/>
      <c r="F79" s="79">
        <v>17958.3</v>
      </c>
      <c r="G79" s="69">
        <v>0</v>
      </c>
      <c r="H79" s="59">
        <f t="shared" si="4"/>
        <v>17958.3</v>
      </c>
      <c r="I79" s="89"/>
      <c r="J79" s="112">
        <v>44155</v>
      </c>
      <c r="K79" s="58" t="s">
        <v>1062</v>
      </c>
      <c r="L79" s="62" t="s">
        <v>466</v>
      </c>
      <c r="M79" s="46"/>
    </row>
    <row r="80" spans="1:13" ht="76.5">
      <c r="A80" s="43">
        <v>67</v>
      </c>
      <c r="B80" s="79" t="s">
        <v>1097</v>
      </c>
      <c r="C80" s="141"/>
      <c r="D80" s="89"/>
      <c r="E80" s="142"/>
      <c r="F80" s="79">
        <v>18244.580000000002</v>
      </c>
      <c r="G80" s="69">
        <v>0</v>
      </c>
      <c r="H80" s="59">
        <f t="shared" si="4"/>
        <v>18244.580000000002</v>
      </c>
      <c r="I80" s="89"/>
      <c r="J80" s="112">
        <v>44189</v>
      </c>
      <c r="K80" s="58" t="s">
        <v>1090</v>
      </c>
      <c r="L80" s="62" t="s">
        <v>466</v>
      </c>
      <c r="M80" s="46"/>
    </row>
    <row r="81" spans="1:13" ht="76.5">
      <c r="A81" s="43">
        <v>68</v>
      </c>
      <c r="B81" s="79" t="s">
        <v>1100</v>
      </c>
      <c r="C81" s="141"/>
      <c r="D81" s="89"/>
      <c r="E81" s="142"/>
      <c r="F81" s="79">
        <v>121434</v>
      </c>
      <c r="G81" s="69">
        <v>0</v>
      </c>
      <c r="H81" s="59">
        <f t="shared" si="4"/>
        <v>121434</v>
      </c>
      <c r="I81" s="89"/>
      <c r="J81" s="112">
        <v>44189</v>
      </c>
      <c r="K81" s="58" t="s">
        <v>1101</v>
      </c>
      <c r="L81" s="62" t="s">
        <v>466</v>
      </c>
      <c r="M81" s="46"/>
    </row>
    <row r="82" spans="1:13" ht="76.5">
      <c r="A82" s="43">
        <v>69</v>
      </c>
      <c r="B82" s="79" t="s">
        <v>1107</v>
      </c>
      <c r="C82" s="141"/>
      <c r="D82" s="89"/>
      <c r="E82" s="142"/>
      <c r="F82" s="79">
        <v>18477.14</v>
      </c>
      <c r="G82" s="69">
        <v>0</v>
      </c>
      <c r="H82" s="59">
        <f t="shared" si="4"/>
        <v>18477.14</v>
      </c>
      <c r="I82" s="89"/>
      <c r="J82" s="112">
        <v>44189</v>
      </c>
      <c r="K82" s="58" t="s">
        <v>1090</v>
      </c>
      <c r="L82" s="62" t="s">
        <v>466</v>
      </c>
      <c r="M82" s="46"/>
    </row>
    <row r="83" spans="1:13">
      <c r="A83" s="43"/>
      <c r="B83" s="131" t="s">
        <v>170</v>
      </c>
      <c r="C83" s="24"/>
      <c r="D83" s="24"/>
      <c r="E83" s="24"/>
      <c r="F83" s="24">
        <f>SUM(F70:F82)</f>
        <v>449521.28</v>
      </c>
      <c r="G83" s="24">
        <f>SUM(G70:G82)</f>
        <v>0</v>
      </c>
      <c r="H83" s="24">
        <f>SUM(H70:H82)</f>
        <v>449521.28</v>
      </c>
      <c r="I83" s="89"/>
      <c r="J83" s="139"/>
      <c r="K83" s="58"/>
      <c r="L83" s="62"/>
      <c r="M83" s="46"/>
    </row>
    <row r="84" spans="1:13" ht="15.75">
      <c r="A84" s="43"/>
      <c r="B84" s="359" t="s">
        <v>1363</v>
      </c>
      <c r="C84" s="360"/>
      <c r="D84" s="360"/>
      <c r="E84" s="360"/>
      <c r="F84" s="360"/>
      <c r="G84" s="360"/>
      <c r="H84" s="360"/>
      <c r="I84" s="360"/>
      <c r="J84" s="360"/>
      <c r="K84" s="360"/>
      <c r="L84" s="360"/>
      <c r="M84" s="361"/>
    </row>
    <row r="85" spans="1:13" ht="76.5">
      <c r="A85" s="43">
        <v>70</v>
      </c>
      <c r="B85" s="79" t="s">
        <v>796</v>
      </c>
      <c r="C85" s="141"/>
      <c r="D85" s="89"/>
      <c r="E85" s="142"/>
      <c r="F85" s="69">
        <v>43700</v>
      </c>
      <c r="G85" s="69">
        <v>0</v>
      </c>
      <c r="H85" s="88">
        <f t="shared" ref="H85:H95" si="5">F85-G85</f>
        <v>43700</v>
      </c>
      <c r="I85" s="89"/>
      <c r="J85" s="139" t="s">
        <v>808</v>
      </c>
      <c r="K85" s="58" t="s">
        <v>809</v>
      </c>
      <c r="L85" s="62" t="s">
        <v>466</v>
      </c>
      <c r="M85" s="46"/>
    </row>
    <row r="86" spans="1:13" ht="76.5">
      <c r="A86" s="43">
        <v>71</v>
      </c>
      <c r="B86" s="79" t="s">
        <v>797</v>
      </c>
      <c r="C86" s="141"/>
      <c r="D86" s="89"/>
      <c r="E86" s="142"/>
      <c r="F86" s="69">
        <v>5720</v>
      </c>
      <c r="G86" s="69">
        <v>0</v>
      </c>
      <c r="H86" s="88">
        <f t="shared" si="5"/>
        <v>5720</v>
      </c>
      <c r="I86" s="89"/>
      <c r="J86" s="139" t="s">
        <v>808</v>
      </c>
      <c r="K86" s="58" t="s">
        <v>809</v>
      </c>
      <c r="L86" s="62" t="s">
        <v>466</v>
      </c>
      <c r="M86" s="46"/>
    </row>
    <row r="87" spans="1:13" ht="76.5">
      <c r="A87" s="43">
        <v>72</v>
      </c>
      <c r="B87" s="79" t="s">
        <v>798</v>
      </c>
      <c r="C87" s="141"/>
      <c r="D87" s="89"/>
      <c r="E87" s="142"/>
      <c r="F87" s="69">
        <v>20740</v>
      </c>
      <c r="G87" s="69">
        <v>0</v>
      </c>
      <c r="H87" s="88">
        <f t="shared" si="5"/>
        <v>20740</v>
      </c>
      <c r="I87" s="89"/>
      <c r="J87" s="139" t="s">
        <v>808</v>
      </c>
      <c r="K87" s="58" t="s">
        <v>809</v>
      </c>
      <c r="L87" s="62" t="s">
        <v>466</v>
      </c>
      <c r="M87" s="46"/>
    </row>
    <row r="88" spans="1:13" ht="76.5">
      <c r="A88" s="43">
        <v>73</v>
      </c>
      <c r="B88" s="79" t="s">
        <v>799</v>
      </c>
      <c r="C88" s="141"/>
      <c r="D88" s="89"/>
      <c r="E88" s="142"/>
      <c r="F88" s="69">
        <v>10500</v>
      </c>
      <c r="G88" s="69">
        <v>0</v>
      </c>
      <c r="H88" s="88">
        <f t="shared" si="5"/>
        <v>10500</v>
      </c>
      <c r="I88" s="89"/>
      <c r="J88" s="139" t="s">
        <v>808</v>
      </c>
      <c r="K88" s="58" t="s">
        <v>809</v>
      </c>
      <c r="L88" s="62" t="s">
        <v>466</v>
      </c>
      <c r="M88" s="46"/>
    </row>
    <row r="89" spans="1:13" ht="76.5">
      <c r="A89" s="43">
        <v>74</v>
      </c>
      <c r="B89" s="79" t="s">
        <v>800</v>
      </c>
      <c r="C89" s="141"/>
      <c r="D89" s="89"/>
      <c r="E89" s="142"/>
      <c r="F89" s="69">
        <v>5840</v>
      </c>
      <c r="G89" s="69">
        <v>0</v>
      </c>
      <c r="H89" s="88">
        <f t="shared" si="5"/>
        <v>5840</v>
      </c>
      <c r="I89" s="89"/>
      <c r="J89" s="139" t="s">
        <v>808</v>
      </c>
      <c r="K89" s="58" t="s">
        <v>809</v>
      </c>
      <c r="L89" s="62" t="s">
        <v>466</v>
      </c>
      <c r="M89" s="46"/>
    </row>
    <row r="90" spans="1:13" ht="76.5">
      <c r="A90" s="43">
        <v>75</v>
      </c>
      <c r="B90" s="79" t="s">
        <v>801</v>
      </c>
      <c r="C90" s="141"/>
      <c r="D90" s="89"/>
      <c r="E90" s="142"/>
      <c r="F90" s="69">
        <v>14700</v>
      </c>
      <c r="G90" s="69">
        <v>0</v>
      </c>
      <c r="H90" s="88">
        <f t="shared" si="5"/>
        <v>14700</v>
      </c>
      <c r="I90" s="89"/>
      <c r="J90" s="139" t="s">
        <v>808</v>
      </c>
      <c r="K90" s="58" t="s">
        <v>809</v>
      </c>
      <c r="L90" s="62" t="s">
        <v>466</v>
      </c>
      <c r="M90" s="46"/>
    </row>
    <row r="91" spans="1:13" ht="76.5">
      <c r="A91" s="43">
        <v>76</v>
      </c>
      <c r="B91" s="79" t="s">
        <v>807</v>
      </c>
      <c r="C91" s="141"/>
      <c r="D91" s="89"/>
      <c r="E91" s="142"/>
      <c r="F91" s="69">
        <v>57300</v>
      </c>
      <c r="G91" s="69">
        <v>0</v>
      </c>
      <c r="H91" s="88">
        <f t="shared" si="5"/>
        <v>57300</v>
      </c>
      <c r="I91" s="89"/>
      <c r="J91" s="139" t="s">
        <v>808</v>
      </c>
      <c r="K91" s="58" t="s">
        <v>809</v>
      </c>
      <c r="L91" s="62" t="s">
        <v>466</v>
      </c>
      <c r="M91" s="46"/>
    </row>
    <row r="92" spans="1:13" ht="76.5">
      <c r="A92" s="43">
        <v>77</v>
      </c>
      <c r="B92" s="79" t="s">
        <v>1082</v>
      </c>
      <c r="C92" s="141"/>
      <c r="D92" s="89"/>
      <c r="E92" s="142"/>
      <c r="F92" s="79">
        <v>150000</v>
      </c>
      <c r="G92" s="69">
        <v>0</v>
      </c>
      <c r="H92" s="59">
        <f t="shared" si="5"/>
        <v>150000</v>
      </c>
      <c r="I92" s="89"/>
      <c r="J92" s="112">
        <v>44155</v>
      </c>
      <c r="K92" s="58" t="s">
        <v>1060</v>
      </c>
      <c r="L92" s="62" t="s">
        <v>466</v>
      </c>
      <c r="M92" s="46"/>
    </row>
    <row r="93" spans="1:13" ht="76.5">
      <c r="A93" s="43">
        <v>78</v>
      </c>
      <c r="B93" s="79" t="s">
        <v>650</v>
      </c>
      <c r="C93" s="141"/>
      <c r="D93" s="89"/>
      <c r="E93" s="142"/>
      <c r="F93" s="69">
        <v>10900</v>
      </c>
      <c r="G93" s="69">
        <v>0</v>
      </c>
      <c r="H93" s="88">
        <f t="shared" si="5"/>
        <v>10900</v>
      </c>
      <c r="I93" s="89"/>
      <c r="J93" s="139" t="s">
        <v>644</v>
      </c>
      <c r="K93" s="58" t="s">
        <v>643</v>
      </c>
      <c r="L93" s="62" t="s">
        <v>466</v>
      </c>
      <c r="M93" s="46"/>
    </row>
    <row r="94" spans="1:13" ht="76.5">
      <c r="A94" s="43">
        <v>79</v>
      </c>
      <c r="B94" s="79" t="s">
        <v>645</v>
      </c>
      <c r="C94" s="141"/>
      <c r="D94" s="89"/>
      <c r="E94" s="142"/>
      <c r="F94" s="69">
        <v>13000</v>
      </c>
      <c r="G94" s="69">
        <v>0</v>
      </c>
      <c r="H94" s="88">
        <f t="shared" si="5"/>
        <v>13000</v>
      </c>
      <c r="I94" s="89"/>
      <c r="J94" s="139" t="s">
        <v>644</v>
      </c>
      <c r="K94" s="58" t="s">
        <v>643</v>
      </c>
      <c r="L94" s="62" t="s">
        <v>466</v>
      </c>
      <c r="M94" s="46"/>
    </row>
    <row r="95" spans="1:13" ht="76.5">
      <c r="A95" s="43">
        <v>80</v>
      </c>
      <c r="B95" s="79" t="s">
        <v>866</v>
      </c>
      <c r="C95" s="141"/>
      <c r="D95" s="89"/>
      <c r="E95" s="142"/>
      <c r="F95" s="69">
        <v>11950</v>
      </c>
      <c r="G95" s="69">
        <v>11950</v>
      </c>
      <c r="H95" s="88">
        <f t="shared" si="5"/>
        <v>0</v>
      </c>
      <c r="I95" s="89"/>
      <c r="J95" s="139" t="s">
        <v>642</v>
      </c>
      <c r="K95" s="80" t="s">
        <v>559</v>
      </c>
      <c r="L95" s="62" t="s">
        <v>466</v>
      </c>
      <c r="M95" s="46"/>
    </row>
    <row r="96" spans="1:13">
      <c r="A96" s="43"/>
      <c r="B96" s="342" t="s">
        <v>170</v>
      </c>
      <c r="C96" s="343"/>
      <c r="D96" s="343"/>
      <c r="E96" s="344"/>
      <c r="F96" s="24">
        <f>SUM(F85:F95)</f>
        <v>344350</v>
      </c>
      <c r="G96" s="24">
        <f>SUM(G85:G95)</f>
        <v>11950</v>
      </c>
      <c r="H96" s="24">
        <f>SUM(H85:H95)</f>
        <v>332400</v>
      </c>
      <c r="I96" s="89"/>
      <c r="J96" s="143"/>
      <c r="K96" s="128"/>
      <c r="L96" s="98"/>
      <c r="M96" s="46"/>
    </row>
    <row r="97" spans="1:13">
      <c r="A97" s="43"/>
      <c r="B97" s="225" t="s">
        <v>1364</v>
      </c>
      <c r="C97" s="226"/>
      <c r="D97" s="226"/>
      <c r="E97" s="227"/>
      <c r="F97" s="99">
        <f>F52+F68+F83+F96</f>
        <v>7347234.1499999994</v>
      </c>
      <c r="G97" s="99">
        <f>G52+G68+G83+G96</f>
        <v>743078.67</v>
      </c>
      <c r="H97" s="99">
        <f>H52+H68+H83+H96</f>
        <v>6604155.4799999995</v>
      </c>
      <c r="I97" s="89"/>
      <c r="J97" s="143"/>
      <c r="K97" s="128"/>
      <c r="L97" s="98"/>
      <c r="M97" s="46"/>
    </row>
    <row r="98" spans="1:13" ht="15.75">
      <c r="A98" s="43"/>
      <c r="B98" s="345" t="s">
        <v>1365</v>
      </c>
      <c r="C98" s="364"/>
      <c r="D98" s="364"/>
      <c r="E98" s="364"/>
      <c r="F98" s="364"/>
      <c r="G98" s="364"/>
      <c r="H98" s="364"/>
      <c r="I98" s="364"/>
      <c r="J98" s="364"/>
      <c r="K98" s="364"/>
      <c r="L98" s="364"/>
      <c r="M98" s="365"/>
    </row>
    <row r="99" spans="1:13" ht="15.75">
      <c r="A99" s="43"/>
      <c r="B99" s="345" t="s">
        <v>173</v>
      </c>
      <c r="C99" s="362"/>
      <c r="D99" s="362"/>
      <c r="E99" s="362"/>
      <c r="F99" s="362"/>
      <c r="G99" s="362"/>
      <c r="H99" s="362"/>
      <c r="I99" s="362"/>
      <c r="J99" s="362"/>
      <c r="K99" s="362"/>
      <c r="L99" s="362"/>
      <c r="M99" s="363"/>
    </row>
    <row r="100" spans="1:13" ht="76.5">
      <c r="A100" s="43">
        <v>81</v>
      </c>
      <c r="B100" s="79" t="s">
        <v>1072</v>
      </c>
      <c r="C100" s="141"/>
      <c r="D100" s="89"/>
      <c r="E100" s="142"/>
      <c r="F100" s="79">
        <v>13378.91</v>
      </c>
      <c r="G100" s="69">
        <v>0</v>
      </c>
      <c r="H100" s="59">
        <f t="shared" ref="H100:H108" si="6">F100-G100</f>
        <v>13378.91</v>
      </c>
      <c r="I100" s="89"/>
      <c r="J100" s="112">
        <v>44155</v>
      </c>
      <c r="K100" s="58" t="s">
        <v>1062</v>
      </c>
      <c r="L100" s="62" t="s">
        <v>466</v>
      </c>
      <c r="M100" s="46"/>
    </row>
    <row r="101" spans="1:13" ht="76.5">
      <c r="A101" s="43">
        <v>82</v>
      </c>
      <c r="B101" s="79" t="s">
        <v>1089</v>
      </c>
      <c r="C101" s="141"/>
      <c r="D101" s="89"/>
      <c r="E101" s="142"/>
      <c r="F101" s="79">
        <v>32657.16</v>
      </c>
      <c r="G101" s="69">
        <v>0</v>
      </c>
      <c r="H101" s="59">
        <f t="shared" si="6"/>
        <v>32657.16</v>
      </c>
      <c r="I101" s="89"/>
      <c r="J101" s="112">
        <v>44189</v>
      </c>
      <c r="K101" s="58" t="s">
        <v>1090</v>
      </c>
      <c r="L101" s="62" t="s">
        <v>466</v>
      </c>
      <c r="M101" s="46"/>
    </row>
    <row r="102" spans="1:13" ht="76.5">
      <c r="A102" s="43">
        <v>83</v>
      </c>
      <c r="B102" s="79" t="s">
        <v>1094</v>
      </c>
      <c r="C102" s="141"/>
      <c r="D102" s="89"/>
      <c r="E102" s="142"/>
      <c r="F102" s="79">
        <v>97337.81</v>
      </c>
      <c r="G102" s="69">
        <v>0</v>
      </c>
      <c r="H102" s="59">
        <f t="shared" si="6"/>
        <v>97337.81</v>
      </c>
      <c r="I102" s="89"/>
      <c r="J102" s="112">
        <v>44189</v>
      </c>
      <c r="K102" s="58" t="s">
        <v>1090</v>
      </c>
      <c r="L102" s="62" t="s">
        <v>466</v>
      </c>
      <c r="M102" s="46"/>
    </row>
    <row r="103" spans="1:13" ht="76.5">
      <c r="A103" s="43">
        <v>84</v>
      </c>
      <c r="B103" s="79" t="s">
        <v>1108</v>
      </c>
      <c r="C103" s="141"/>
      <c r="D103" s="89"/>
      <c r="E103" s="142"/>
      <c r="F103" s="79">
        <v>32657.14</v>
      </c>
      <c r="G103" s="69">
        <v>0</v>
      </c>
      <c r="H103" s="59">
        <f t="shared" si="6"/>
        <v>32657.14</v>
      </c>
      <c r="I103" s="89"/>
      <c r="J103" s="112">
        <v>44189</v>
      </c>
      <c r="K103" s="58" t="s">
        <v>1090</v>
      </c>
      <c r="L103" s="62" t="s">
        <v>466</v>
      </c>
      <c r="M103" s="46"/>
    </row>
    <row r="104" spans="1:13" ht="76.5">
      <c r="A104" s="43">
        <v>85</v>
      </c>
      <c r="B104" s="79" t="s">
        <v>605</v>
      </c>
      <c r="C104" s="141"/>
      <c r="D104" s="89"/>
      <c r="E104" s="142"/>
      <c r="F104" s="69">
        <v>44600</v>
      </c>
      <c r="G104" s="69">
        <v>1238.8900000000001</v>
      </c>
      <c r="H104" s="88">
        <f t="shared" si="6"/>
        <v>43361.11</v>
      </c>
      <c r="I104" s="89"/>
      <c r="J104" s="139" t="s">
        <v>608</v>
      </c>
      <c r="K104" s="80" t="s">
        <v>610</v>
      </c>
      <c r="L104" s="62" t="s">
        <v>466</v>
      </c>
      <c r="M104" s="46"/>
    </row>
    <row r="105" spans="1:13" ht="76.5">
      <c r="A105" s="43">
        <v>86</v>
      </c>
      <c r="B105" s="79" t="s">
        <v>992</v>
      </c>
      <c r="C105" s="141"/>
      <c r="D105" s="89"/>
      <c r="E105" s="142"/>
      <c r="F105" s="79">
        <v>33464.199999999997</v>
      </c>
      <c r="G105" s="69">
        <v>33464.199999999997</v>
      </c>
      <c r="H105" s="59">
        <f t="shared" si="6"/>
        <v>0</v>
      </c>
      <c r="I105" s="89"/>
      <c r="J105" s="112">
        <v>44007</v>
      </c>
      <c r="K105" s="58" t="s">
        <v>994</v>
      </c>
      <c r="L105" s="62" t="s">
        <v>466</v>
      </c>
      <c r="M105" s="46"/>
    </row>
    <row r="106" spans="1:13" ht="76.5">
      <c r="A106" s="43">
        <v>87</v>
      </c>
      <c r="B106" s="79" t="s">
        <v>993</v>
      </c>
      <c r="C106" s="141"/>
      <c r="D106" s="89"/>
      <c r="E106" s="142"/>
      <c r="F106" s="79">
        <v>60785.8</v>
      </c>
      <c r="G106" s="69">
        <v>60785.8</v>
      </c>
      <c r="H106" s="59">
        <f t="shared" ref="H106:H107" si="7">F106-G106</f>
        <v>0</v>
      </c>
      <c r="I106" s="89"/>
      <c r="J106" s="112">
        <v>44007</v>
      </c>
      <c r="K106" s="58" t="s">
        <v>994</v>
      </c>
      <c r="L106" s="62" t="s">
        <v>466</v>
      </c>
      <c r="M106" s="46"/>
    </row>
    <row r="107" spans="1:13" ht="76.5">
      <c r="A107" s="43">
        <v>88</v>
      </c>
      <c r="B107" s="92" t="s">
        <v>773</v>
      </c>
      <c r="C107" s="87" t="s">
        <v>774</v>
      </c>
      <c r="D107" s="69"/>
      <c r="E107" s="88" t="s">
        <v>775</v>
      </c>
      <c r="F107" s="69">
        <v>2581767.2999999998</v>
      </c>
      <c r="G107" s="69">
        <v>0</v>
      </c>
      <c r="H107" s="80">
        <f t="shared" si="7"/>
        <v>2581767.2999999998</v>
      </c>
      <c r="I107" s="69"/>
      <c r="J107" s="81">
        <v>39010</v>
      </c>
      <c r="K107" s="58" t="s">
        <v>849</v>
      </c>
      <c r="L107" s="62" t="s">
        <v>466</v>
      </c>
      <c r="M107" s="46"/>
    </row>
    <row r="108" spans="1:13" ht="114.75">
      <c r="A108" s="43">
        <v>89</v>
      </c>
      <c r="B108" s="79" t="s">
        <v>2142</v>
      </c>
      <c r="C108" s="87" t="s">
        <v>774</v>
      </c>
      <c r="D108" s="89"/>
      <c r="E108" s="142"/>
      <c r="F108" s="62">
        <v>36500</v>
      </c>
      <c r="G108" s="69">
        <f>F108</f>
        <v>36500</v>
      </c>
      <c r="H108" s="59">
        <f t="shared" si="6"/>
        <v>0</v>
      </c>
      <c r="I108" s="89"/>
      <c r="J108" s="112">
        <v>45828</v>
      </c>
      <c r="K108" s="58" t="s">
        <v>2144</v>
      </c>
      <c r="L108" s="62" t="s">
        <v>2139</v>
      </c>
      <c r="M108" s="46"/>
    </row>
    <row r="109" spans="1:13" ht="114.75">
      <c r="A109" s="43">
        <v>90</v>
      </c>
      <c r="B109" s="92" t="s">
        <v>2143</v>
      </c>
      <c r="C109" s="87" t="s">
        <v>774</v>
      </c>
      <c r="D109" s="69"/>
      <c r="E109" s="88"/>
      <c r="F109" s="69">
        <v>36500</v>
      </c>
      <c r="G109" s="69">
        <f>F109</f>
        <v>36500</v>
      </c>
      <c r="H109" s="80">
        <f t="shared" ref="H109" si="8">F109-G109</f>
        <v>0</v>
      </c>
      <c r="I109" s="69"/>
      <c r="J109" s="112">
        <v>45828</v>
      </c>
      <c r="K109" s="58" t="s">
        <v>2144</v>
      </c>
      <c r="L109" s="62" t="s">
        <v>2139</v>
      </c>
      <c r="M109" s="46"/>
    </row>
    <row r="110" spans="1:13">
      <c r="A110" s="43"/>
      <c r="B110" s="342" t="s">
        <v>170</v>
      </c>
      <c r="C110" s="343"/>
      <c r="D110" s="343"/>
      <c r="E110" s="344"/>
      <c r="F110" s="24">
        <f>SUM(F100:F109)</f>
        <v>2969648.32</v>
      </c>
      <c r="G110" s="24">
        <f>SUM(G100:G109)</f>
        <v>168488.89</v>
      </c>
      <c r="H110" s="24">
        <f>SUM(H100:H109)</f>
        <v>2801159.4299999997</v>
      </c>
      <c r="I110" s="89"/>
      <c r="J110" s="143"/>
      <c r="K110" s="128"/>
      <c r="L110" s="98"/>
      <c r="M110" s="46"/>
    </row>
    <row r="111" spans="1:13" ht="15.75">
      <c r="A111" s="43"/>
      <c r="B111" s="345" t="s">
        <v>175</v>
      </c>
      <c r="C111" s="346"/>
      <c r="D111" s="346"/>
      <c r="E111" s="346"/>
      <c r="F111" s="346"/>
      <c r="G111" s="346"/>
      <c r="H111" s="346"/>
      <c r="I111" s="346"/>
      <c r="J111" s="346"/>
      <c r="K111" s="346"/>
      <c r="L111" s="346"/>
      <c r="M111" s="347"/>
    </row>
    <row r="112" spans="1:13" ht="76.5">
      <c r="A112" s="43">
        <v>91</v>
      </c>
      <c r="B112" s="79" t="s">
        <v>649</v>
      </c>
      <c r="C112" s="69"/>
      <c r="D112" s="69"/>
      <c r="E112" s="88"/>
      <c r="F112" s="69">
        <v>9000</v>
      </c>
      <c r="G112" s="69">
        <v>0</v>
      </c>
      <c r="H112" s="88">
        <f t="shared" ref="H112" si="9">F112-G112</f>
        <v>9000</v>
      </c>
      <c r="I112" s="89"/>
      <c r="J112" s="139" t="s">
        <v>644</v>
      </c>
      <c r="K112" s="58" t="s">
        <v>643</v>
      </c>
      <c r="L112" s="62" t="s">
        <v>466</v>
      </c>
      <c r="M112" s="46"/>
    </row>
    <row r="113" spans="1:13">
      <c r="A113" s="43"/>
      <c r="B113" s="342" t="s">
        <v>170</v>
      </c>
      <c r="C113" s="343"/>
      <c r="D113" s="343"/>
      <c r="E113" s="344"/>
      <c r="F113" s="24">
        <f>SUM(F112)</f>
        <v>9000</v>
      </c>
      <c r="G113" s="24">
        <f>SUM(G112)</f>
        <v>0</v>
      </c>
      <c r="H113" s="24">
        <f>SUM(H112)</f>
        <v>9000</v>
      </c>
      <c r="I113" s="89"/>
      <c r="J113" s="143"/>
      <c r="K113" s="128"/>
      <c r="L113" s="98"/>
      <c r="M113" s="46"/>
    </row>
    <row r="114" spans="1:13" ht="15.75">
      <c r="A114" s="43"/>
      <c r="B114" s="345" t="s">
        <v>176</v>
      </c>
      <c r="C114" s="346"/>
      <c r="D114" s="346"/>
      <c r="E114" s="346"/>
      <c r="F114" s="346"/>
      <c r="G114" s="346"/>
      <c r="H114" s="346"/>
      <c r="I114" s="346"/>
      <c r="J114" s="346"/>
      <c r="K114" s="346"/>
      <c r="L114" s="346"/>
      <c r="M114" s="347"/>
    </row>
    <row r="115" spans="1:13" ht="76.5">
      <c r="A115" s="43">
        <v>92</v>
      </c>
      <c r="B115" s="79" t="s">
        <v>1073</v>
      </c>
      <c r="C115" s="141"/>
      <c r="D115" s="89"/>
      <c r="E115" s="142"/>
      <c r="F115" s="79">
        <v>13468.73</v>
      </c>
      <c r="G115" s="69">
        <v>0</v>
      </c>
      <c r="H115" s="59">
        <f t="shared" ref="H115:H118" si="10">F115-G115</f>
        <v>13468.73</v>
      </c>
      <c r="I115" s="89"/>
      <c r="J115" s="112">
        <v>44155</v>
      </c>
      <c r="K115" s="58" t="s">
        <v>1062</v>
      </c>
      <c r="L115" s="62" t="s">
        <v>466</v>
      </c>
      <c r="M115" s="46"/>
    </row>
    <row r="116" spans="1:13" ht="76.5">
      <c r="A116" s="43">
        <v>93</v>
      </c>
      <c r="B116" s="79" t="s">
        <v>630</v>
      </c>
      <c r="C116" s="141"/>
      <c r="D116" s="89"/>
      <c r="E116" s="142"/>
      <c r="F116" s="69">
        <v>9277</v>
      </c>
      <c r="G116" s="69">
        <v>9277</v>
      </c>
      <c r="H116" s="88">
        <f t="shared" si="10"/>
        <v>0</v>
      </c>
      <c r="I116" s="89"/>
      <c r="J116" s="139" t="s">
        <v>622</v>
      </c>
      <c r="K116" s="58" t="s">
        <v>549</v>
      </c>
      <c r="L116" s="62" t="s">
        <v>466</v>
      </c>
      <c r="M116" s="46"/>
    </row>
    <row r="117" spans="1:13" ht="76.5">
      <c r="A117" s="43">
        <v>94</v>
      </c>
      <c r="B117" s="79" t="s">
        <v>624</v>
      </c>
      <c r="C117" s="141"/>
      <c r="D117" s="89"/>
      <c r="E117" s="142"/>
      <c r="F117" s="69">
        <v>12874</v>
      </c>
      <c r="G117" s="69">
        <v>12874</v>
      </c>
      <c r="H117" s="88">
        <f t="shared" si="10"/>
        <v>0</v>
      </c>
      <c r="I117" s="89"/>
      <c r="J117" s="139" t="s">
        <v>622</v>
      </c>
      <c r="K117" s="58" t="s">
        <v>549</v>
      </c>
      <c r="L117" s="62" t="s">
        <v>466</v>
      </c>
      <c r="M117" s="46"/>
    </row>
    <row r="118" spans="1:13" ht="76.5">
      <c r="A118" s="43">
        <v>95</v>
      </c>
      <c r="B118" s="79" t="s">
        <v>625</v>
      </c>
      <c r="C118" s="141"/>
      <c r="D118" s="89"/>
      <c r="E118" s="142"/>
      <c r="F118" s="69">
        <v>13401</v>
      </c>
      <c r="G118" s="69">
        <v>13401</v>
      </c>
      <c r="H118" s="88">
        <f t="shared" si="10"/>
        <v>0</v>
      </c>
      <c r="I118" s="89"/>
      <c r="J118" s="139" t="s">
        <v>622</v>
      </c>
      <c r="K118" s="58" t="s">
        <v>549</v>
      </c>
      <c r="L118" s="62" t="s">
        <v>466</v>
      </c>
      <c r="M118" s="46"/>
    </row>
    <row r="119" spans="1:13">
      <c r="A119" s="43"/>
      <c r="B119" s="342" t="s">
        <v>170</v>
      </c>
      <c r="C119" s="343"/>
      <c r="D119" s="343"/>
      <c r="E119" s="344"/>
      <c r="F119" s="24">
        <f>SUM(F115:F118)</f>
        <v>49020.729999999996</v>
      </c>
      <c r="G119" s="24">
        <f>SUM(G115:G118)</f>
        <v>35552</v>
      </c>
      <c r="H119" s="24">
        <f>SUM(H115:H118)</f>
        <v>13468.73</v>
      </c>
      <c r="I119" s="89"/>
      <c r="J119" s="143"/>
      <c r="K119" s="128"/>
      <c r="L119" s="98"/>
      <c r="M119" s="46"/>
    </row>
    <row r="120" spans="1:13" ht="15.75">
      <c r="A120" s="43"/>
      <c r="B120" s="345" t="s">
        <v>1366</v>
      </c>
      <c r="C120" s="346"/>
      <c r="D120" s="346"/>
      <c r="E120" s="346"/>
      <c r="F120" s="346"/>
      <c r="G120" s="346"/>
      <c r="H120" s="346"/>
      <c r="I120" s="346"/>
      <c r="J120" s="346"/>
      <c r="K120" s="346"/>
      <c r="L120" s="346"/>
      <c r="M120" s="347"/>
    </row>
    <row r="121" spans="1:13" ht="76.5">
      <c r="A121" s="43">
        <v>96</v>
      </c>
      <c r="B121" s="79" t="s">
        <v>802</v>
      </c>
      <c r="C121" s="141"/>
      <c r="D121" s="89"/>
      <c r="E121" s="142"/>
      <c r="F121" s="69">
        <v>14070</v>
      </c>
      <c r="G121" s="69">
        <v>0</v>
      </c>
      <c r="H121" s="88">
        <f t="shared" ref="H121:H125" si="11">F121-G121</f>
        <v>14070</v>
      </c>
      <c r="I121" s="89"/>
      <c r="J121" s="139" t="s">
        <v>808</v>
      </c>
      <c r="K121" s="58" t="s">
        <v>809</v>
      </c>
      <c r="L121" s="62" t="s">
        <v>466</v>
      </c>
      <c r="M121" s="46"/>
    </row>
    <row r="122" spans="1:13" ht="76.5">
      <c r="A122" s="43">
        <v>97</v>
      </c>
      <c r="B122" s="79" t="s">
        <v>803</v>
      </c>
      <c r="C122" s="141"/>
      <c r="D122" s="89"/>
      <c r="E122" s="142"/>
      <c r="F122" s="69">
        <v>4800</v>
      </c>
      <c r="G122" s="69">
        <v>0</v>
      </c>
      <c r="H122" s="88">
        <f t="shared" si="11"/>
        <v>4800</v>
      </c>
      <c r="I122" s="89"/>
      <c r="J122" s="139" t="s">
        <v>808</v>
      </c>
      <c r="K122" s="58" t="s">
        <v>809</v>
      </c>
      <c r="L122" s="62" t="s">
        <v>466</v>
      </c>
      <c r="M122" s="46"/>
    </row>
    <row r="123" spans="1:13" ht="76.5">
      <c r="A123" s="43">
        <v>98</v>
      </c>
      <c r="B123" s="79" t="s">
        <v>804</v>
      </c>
      <c r="C123" s="141"/>
      <c r="D123" s="89"/>
      <c r="E123" s="142"/>
      <c r="F123" s="69">
        <v>4900</v>
      </c>
      <c r="G123" s="69">
        <v>0</v>
      </c>
      <c r="H123" s="88">
        <f t="shared" si="11"/>
        <v>4900</v>
      </c>
      <c r="I123" s="89"/>
      <c r="J123" s="139" t="s">
        <v>808</v>
      </c>
      <c r="K123" s="58" t="s">
        <v>809</v>
      </c>
      <c r="L123" s="62" t="s">
        <v>466</v>
      </c>
      <c r="M123" s="46"/>
    </row>
    <row r="124" spans="1:13" ht="76.5">
      <c r="A124" s="43">
        <v>99</v>
      </c>
      <c r="B124" s="79" t="s">
        <v>805</v>
      </c>
      <c r="C124" s="141"/>
      <c r="D124" s="89"/>
      <c r="E124" s="142"/>
      <c r="F124" s="69">
        <v>8900</v>
      </c>
      <c r="G124" s="69">
        <v>0</v>
      </c>
      <c r="H124" s="88">
        <f t="shared" si="11"/>
        <v>8900</v>
      </c>
      <c r="I124" s="89"/>
      <c r="J124" s="139" t="s">
        <v>808</v>
      </c>
      <c r="K124" s="58" t="s">
        <v>809</v>
      </c>
      <c r="L124" s="62" t="s">
        <v>466</v>
      </c>
      <c r="M124" s="46"/>
    </row>
    <row r="125" spans="1:13" ht="76.5">
      <c r="A125" s="43">
        <v>100</v>
      </c>
      <c r="B125" s="79" t="s">
        <v>806</v>
      </c>
      <c r="C125" s="141"/>
      <c r="D125" s="89"/>
      <c r="E125" s="142"/>
      <c r="F125" s="69">
        <v>8830</v>
      </c>
      <c r="G125" s="69">
        <v>0</v>
      </c>
      <c r="H125" s="88">
        <f t="shared" si="11"/>
        <v>8830</v>
      </c>
      <c r="I125" s="89"/>
      <c r="J125" s="139" t="s">
        <v>808</v>
      </c>
      <c r="K125" s="58" t="s">
        <v>809</v>
      </c>
      <c r="L125" s="62" t="s">
        <v>466</v>
      </c>
      <c r="M125" s="46"/>
    </row>
    <row r="126" spans="1:13">
      <c r="A126" s="43"/>
      <c r="B126" s="342" t="s">
        <v>170</v>
      </c>
      <c r="C126" s="343"/>
      <c r="D126" s="343"/>
      <c r="E126" s="344"/>
      <c r="F126" s="24">
        <f>SUM(F121:F125)</f>
        <v>41500</v>
      </c>
      <c r="G126" s="24">
        <f>SUM(G121:G125)</f>
        <v>0</v>
      </c>
      <c r="H126" s="24">
        <f>SUM(H121:H125)</f>
        <v>41500</v>
      </c>
      <c r="I126" s="89"/>
      <c r="J126" s="143"/>
      <c r="K126" s="128"/>
      <c r="L126" s="98"/>
      <c r="M126" s="46"/>
    </row>
    <row r="127" spans="1:13">
      <c r="A127" s="43"/>
      <c r="B127" s="342" t="s">
        <v>1374</v>
      </c>
      <c r="C127" s="343"/>
      <c r="D127" s="343"/>
      <c r="E127" s="344"/>
      <c r="F127" s="24">
        <f>F110+F113+F119+F126</f>
        <v>3069169.05</v>
      </c>
      <c r="G127" s="24">
        <f>G110+G113+G119+G126</f>
        <v>204040.89</v>
      </c>
      <c r="H127" s="24">
        <f>H110+H113+H119+H126</f>
        <v>2865128.1599999997</v>
      </c>
      <c r="I127" s="89"/>
      <c r="J127" s="143"/>
      <c r="K127" s="128"/>
      <c r="L127" s="98"/>
      <c r="M127" s="46"/>
    </row>
    <row r="128" spans="1:13" ht="15.75">
      <c r="A128" s="43"/>
      <c r="B128" s="345" t="s">
        <v>1367</v>
      </c>
      <c r="C128" s="346"/>
      <c r="D128" s="346"/>
      <c r="E128" s="346"/>
      <c r="F128" s="346"/>
      <c r="G128" s="346"/>
      <c r="H128" s="346"/>
      <c r="I128" s="346"/>
      <c r="J128" s="346"/>
      <c r="K128" s="346"/>
      <c r="L128" s="346"/>
      <c r="M128" s="347"/>
    </row>
    <row r="129" spans="1:13" ht="15.75">
      <c r="A129" s="43"/>
      <c r="B129" s="345" t="s">
        <v>1368</v>
      </c>
      <c r="C129" s="346"/>
      <c r="D129" s="346"/>
      <c r="E129" s="346"/>
      <c r="F129" s="346"/>
      <c r="G129" s="346"/>
      <c r="H129" s="346"/>
      <c r="I129" s="346"/>
      <c r="J129" s="346"/>
      <c r="K129" s="346"/>
      <c r="L129" s="346"/>
      <c r="M129" s="347"/>
    </row>
    <row r="130" spans="1:13" ht="76.5">
      <c r="A130" s="43">
        <v>101</v>
      </c>
      <c r="B130" s="79" t="s">
        <v>611</v>
      </c>
      <c r="C130" s="103"/>
      <c r="D130" s="103"/>
      <c r="E130" s="103"/>
      <c r="F130" s="69">
        <v>9200</v>
      </c>
      <c r="G130" s="69">
        <v>0</v>
      </c>
      <c r="H130" s="88">
        <f t="shared" ref="H130:H136" si="12">F130-G130</f>
        <v>9200</v>
      </c>
      <c r="I130" s="139"/>
      <c r="J130" s="139" t="s">
        <v>608</v>
      </c>
      <c r="K130" s="80" t="s">
        <v>610</v>
      </c>
      <c r="L130" s="62" t="s">
        <v>466</v>
      </c>
      <c r="M130" s="103"/>
    </row>
    <row r="131" spans="1:13" ht="76.5">
      <c r="A131" s="43">
        <v>102</v>
      </c>
      <c r="B131" s="79" t="s">
        <v>612</v>
      </c>
      <c r="C131" s="141"/>
      <c r="D131" s="89"/>
      <c r="E131" s="142"/>
      <c r="F131" s="69">
        <v>9200</v>
      </c>
      <c r="G131" s="69">
        <v>0</v>
      </c>
      <c r="H131" s="88">
        <f t="shared" si="12"/>
        <v>9200</v>
      </c>
      <c r="I131" s="139"/>
      <c r="J131" s="139" t="s">
        <v>608</v>
      </c>
      <c r="K131" s="80" t="s">
        <v>610</v>
      </c>
      <c r="L131" s="62" t="s">
        <v>466</v>
      </c>
      <c r="M131" s="46"/>
    </row>
    <row r="132" spans="1:13" ht="76.5">
      <c r="A132" s="43">
        <v>103</v>
      </c>
      <c r="B132" s="79" t="s">
        <v>613</v>
      </c>
      <c r="C132" s="141"/>
      <c r="D132" s="89"/>
      <c r="E132" s="142"/>
      <c r="F132" s="69">
        <v>9200</v>
      </c>
      <c r="G132" s="69">
        <v>0</v>
      </c>
      <c r="H132" s="88">
        <f t="shared" si="12"/>
        <v>9200</v>
      </c>
      <c r="I132" s="139"/>
      <c r="J132" s="139" t="s">
        <v>608</v>
      </c>
      <c r="K132" s="80" t="s">
        <v>610</v>
      </c>
      <c r="L132" s="62" t="s">
        <v>466</v>
      </c>
      <c r="M132" s="46"/>
    </row>
    <row r="133" spans="1:13" ht="76.5">
      <c r="A133" s="43">
        <v>104</v>
      </c>
      <c r="B133" s="79" t="s">
        <v>614</v>
      </c>
      <c r="C133" s="141"/>
      <c r="D133" s="89"/>
      <c r="E133" s="142"/>
      <c r="F133" s="69">
        <v>4150</v>
      </c>
      <c r="G133" s="69">
        <v>0</v>
      </c>
      <c r="H133" s="88">
        <f t="shared" si="12"/>
        <v>4150</v>
      </c>
      <c r="I133" s="139"/>
      <c r="J133" s="139" t="s">
        <v>608</v>
      </c>
      <c r="K133" s="80" t="s">
        <v>610</v>
      </c>
      <c r="L133" s="62" t="s">
        <v>466</v>
      </c>
      <c r="M133" s="46"/>
    </row>
    <row r="134" spans="1:13" ht="76.5">
      <c r="A134" s="43">
        <v>105</v>
      </c>
      <c r="B134" s="79" t="s">
        <v>615</v>
      </c>
      <c r="C134" s="141"/>
      <c r="D134" s="89"/>
      <c r="E134" s="142"/>
      <c r="F134" s="69">
        <v>4150</v>
      </c>
      <c r="G134" s="69">
        <v>0</v>
      </c>
      <c r="H134" s="88">
        <f t="shared" si="12"/>
        <v>4150</v>
      </c>
      <c r="I134" s="139"/>
      <c r="J134" s="139" t="s">
        <v>608</v>
      </c>
      <c r="K134" s="80" t="s">
        <v>610</v>
      </c>
      <c r="L134" s="62" t="s">
        <v>466</v>
      </c>
      <c r="M134" s="46"/>
    </row>
    <row r="135" spans="1:13" ht="76.5">
      <c r="A135" s="43">
        <v>106</v>
      </c>
      <c r="B135" s="79" t="s">
        <v>616</v>
      </c>
      <c r="C135" s="141"/>
      <c r="D135" s="89"/>
      <c r="E135" s="142"/>
      <c r="F135" s="69">
        <v>4150</v>
      </c>
      <c r="G135" s="69">
        <v>0</v>
      </c>
      <c r="H135" s="88">
        <f t="shared" si="12"/>
        <v>4150</v>
      </c>
      <c r="I135" s="139"/>
      <c r="J135" s="139" t="s">
        <v>608</v>
      </c>
      <c r="K135" s="80" t="s">
        <v>610</v>
      </c>
      <c r="L135" s="62" t="s">
        <v>466</v>
      </c>
      <c r="M135" s="46"/>
    </row>
    <row r="136" spans="1:13" ht="76.5">
      <c r="A136" s="43">
        <v>107</v>
      </c>
      <c r="B136" s="79" t="s">
        <v>626</v>
      </c>
      <c r="C136" s="141"/>
      <c r="D136" s="89"/>
      <c r="E136" s="142"/>
      <c r="F136" s="69">
        <v>3213.5</v>
      </c>
      <c r="G136" s="69">
        <v>3213.5</v>
      </c>
      <c r="H136" s="88">
        <f t="shared" si="12"/>
        <v>0</v>
      </c>
      <c r="I136" s="139"/>
      <c r="J136" s="139" t="s">
        <v>622</v>
      </c>
      <c r="K136" s="58" t="s">
        <v>549</v>
      </c>
      <c r="L136" s="62" t="s">
        <v>466</v>
      </c>
      <c r="M136" s="46"/>
    </row>
    <row r="137" spans="1:13" ht="76.5">
      <c r="A137" s="43">
        <v>108</v>
      </c>
      <c r="B137" s="79" t="s">
        <v>627</v>
      </c>
      <c r="C137" s="141"/>
      <c r="D137" s="89"/>
      <c r="E137" s="142"/>
      <c r="F137" s="69">
        <v>3213.5</v>
      </c>
      <c r="G137" s="69">
        <v>3213.5</v>
      </c>
      <c r="H137" s="88">
        <f>F137-G137</f>
        <v>0</v>
      </c>
      <c r="I137" s="139"/>
      <c r="J137" s="139" t="s">
        <v>622</v>
      </c>
      <c r="K137" s="58" t="s">
        <v>549</v>
      </c>
      <c r="L137" s="62" t="s">
        <v>466</v>
      </c>
      <c r="M137" s="46"/>
    </row>
    <row r="138" spans="1:13" ht="76.5">
      <c r="A138" s="43">
        <v>109</v>
      </c>
      <c r="B138" s="79" t="s">
        <v>628</v>
      </c>
      <c r="C138" s="141"/>
      <c r="D138" s="89"/>
      <c r="E138" s="142"/>
      <c r="F138" s="69">
        <v>3213.5</v>
      </c>
      <c r="G138" s="69">
        <v>3213.5</v>
      </c>
      <c r="H138" s="88">
        <f>F138-G138</f>
        <v>0</v>
      </c>
      <c r="I138" s="139"/>
      <c r="J138" s="139" t="s">
        <v>622</v>
      </c>
      <c r="K138" s="58" t="s">
        <v>549</v>
      </c>
      <c r="L138" s="62" t="s">
        <v>466</v>
      </c>
      <c r="M138" s="46"/>
    </row>
    <row r="139" spans="1:13" ht="76.5">
      <c r="A139" s="43">
        <v>110</v>
      </c>
      <c r="B139" s="79" t="s">
        <v>629</v>
      </c>
      <c r="C139" s="141"/>
      <c r="D139" s="89"/>
      <c r="E139" s="142"/>
      <c r="F139" s="69">
        <v>3213.5</v>
      </c>
      <c r="G139" s="69">
        <v>3213.5</v>
      </c>
      <c r="H139" s="88">
        <f>F139-G139</f>
        <v>0</v>
      </c>
      <c r="I139" s="139"/>
      <c r="J139" s="139" t="s">
        <v>622</v>
      </c>
      <c r="K139" s="58" t="s">
        <v>549</v>
      </c>
      <c r="L139" s="62" t="s">
        <v>466</v>
      </c>
      <c r="M139" s="46"/>
    </row>
    <row r="140" spans="1:13" ht="76.5">
      <c r="A140" s="43">
        <v>111</v>
      </c>
      <c r="B140" s="79" t="s">
        <v>646</v>
      </c>
      <c r="C140" s="141"/>
      <c r="D140" s="89"/>
      <c r="E140" s="142"/>
      <c r="F140" s="69">
        <v>6000</v>
      </c>
      <c r="G140" s="69">
        <v>0</v>
      </c>
      <c r="H140" s="88">
        <f t="shared" ref="H140:H153" si="13">F140-G140</f>
        <v>6000</v>
      </c>
      <c r="I140" s="139"/>
      <c r="J140" s="139" t="s">
        <v>644</v>
      </c>
      <c r="K140" s="58" t="s">
        <v>643</v>
      </c>
      <c r="L140" s="62" t="s">
        <v>466</v>
      </c>
      <c r="M140" s="46"/>
    </row>
    <row r="141" spans="1:13" ht="76.5">
      <c r="A141" s="43">
        <v>112</v>
      </c>
      <c r="B141" s="79" t="s">
        <v>647</v>
      </c>
      <c r="C141" s="141"/>
      <c r="D141" s="89"/>
      <c r="E141" s="142"/>
      <c r="F141" s="69">
        <v>4000</v>
      </c>
      <c r="G141" s="69">
        <v>0</v>
      </c>
      <c r="H141" s="88">
        <f t="shared" si="13"/>
        <v>4000</v>
      </c>
      <c r="I141" s="139"/>
      <c r="J141" s="139" t="s">
        <v>644</v>
      </c>
      <c r="K141" s="58" t="s">
        <v>643</v>
      </c>
      <c r="L141" s="62" t="s">
        <v>466</v>
      </c>
      <c r="M141" s="46"/>
    </row>
    <row r="142" spans="1:13" ht="76.5">
      <c r="A142" s="43">
        <v>113</v>
      </c>
      <c r="B142" s="79" t="s">
        <v>893</v>
      </c>
      <c r="C142" s="141"/>
      <c r="D142" s="89"/>
      <c r="E142" s="142"/>
      <c r="F142" s="79">
        <v>3000</v>
      </c>
      <c r="G142" s="69">
        <v>0</v>
      </c>
      <c r="H142" s="88">
        <f t="shared" si="13"/>
        <v>3000</v>
      </c>
      <c r="I142" s="139"/>
      <c r="J142" s="139" t="s">
        <v>951</v>
      </c>
      <c r="K142" s="58" t="s">
        <v>907</v>
      </c>
      <c r="L142" s="62" t="s">
        <v>466</v>
      </c>
      <c r="M142" s="46"/>
    </row>
    <row r="143" spans="1:13" ht="76.5">
      <c r="A143" s="43">
        <v>114</v>
      </c>
      <c r="B143" s="79" t="s">
        <v>894</v>
      </c>
      <c r="C143" s="141"/>
      <c r="D143" s="89"/>
      <c r="E143" s="142"/>
      <c r="F143" s="79">
        <v>3000</v>
      </c>
      <c r="G143" s="69">
        <v>0</v>
      </c>
      <c r="H143" s="88">
        <f t="shared" si="13"/>
        <v>3000</v>
      </c>
      <c r="I143" s="139"/>
      <c r="J143" s="139" t="s">
        <v>951</v>
      </c>
      <c r="K143" s="58" t="s">
        <v>907</v>
      </c>
      <c r="L143" s="62" t="s">
        <v>466</v>
      </c>
      <c r="M143" s="46"/>
    </row>
    <row r="144" spans="1:13" ht="76.5">
      <c r="A144" s="43">
        <v>115</v>
      </c>
      <c r="B144" s="79" t="s">
        <v>895</v>
      </c>
      <c r="C144" s="141"/>
      <c r="D144" s="89"/>
      <c r="E144" s="142"/>
      <c r="F144" s="79">
        <v>3000</v>
      </c>
      <c r="G144" s="69">
        <v>0</v>
      </c>
      <c r="H144" s="88">
        <f t="shared" si="13"/>
        <v>3000</v>
      </c>
      <c r="I144" s="139"/>
      <c r="J144" s="139" t="s">
        <v>951</v>
      </c>
      <c r="K144" s="58" t="s">
        <v>907</v>
      </c>
      <c r="L144" s="62" t="s">
        <v>466</v>
      </c>
      <c r="M144" s="46"/>
    </row>
    <row r="145" spans="1:13" ht="76.5">
      <c r="A145" s="43">
        <v>116</v>
      </c>
      <c r="B145" s="79" t="s">
        <v>896</v>
      </c>
      <c r="C145" s="141"/>
      <c r="D145" s="89"/>
      <c r="E145" s="142"/>
      <c r="F145" s="79">
        <v>3000</v>
      </c>
      <c r="G145" s="69">
        <v>0</v>
      </c>
      <c r="H145" s="88">
        <f t="shared" si="13"/>
        <v>3000</v>
      </c>
      <c r="I145" s="139"/>
      <c r="J145" s="139" t="s">
        <v>951</v>
      </c>
      <c r="K145" s="58" t="s">
        <v>907</v>
      </c>
      <c r="L145" s="62" t="s">
        <v>466</v>
      </c>
      <c r="M145" s="46"/>
    </row>
    <row r="146" spans="1:13" ht="76.5">
      <c r="A146" s="43">
        <v>117</v>
      </c>
      <c r="B146" s="79" t="s">
        <v>1181</v>
      </c>
      <c r="C146" s="141"/>
      <c r="D146" s="89"/>
      <c r="E146" s="142"/>
      <c r="F146" s="79">
        <v>13980</v>
      </c>
      <c r="G146" s="69">
        <v>0</v>
      </c>
      <c r="H146" s="59">
        <f t="shared" si="13"/>
        <v>13980</v>
      </c>
      <c r="I146" s="112"/>
      <c r="J146" s="112">
        <v>44099</v>
      </c>
      <c r="K146" s="58" t="s">
        <v>1056</v>
      </c>
      <c r="L146" s="62" t="s">
        <v>466</v>
      </c>
      <c r="M146" s="46"/>
    </row>
    <row r="147" spans="1:13" ht="76.5">
      <c r="A147" s="43">
        <v>118</v>
      </c>
      <c r="B147" s="79" t="s">
        <v>1182</v>
      </c>
      <c r="C147" s="141"/>
      <c r="D147" s="89"/>
      <c r="E147" s="142"/>
      <c r="F147" s="79">
        <v>66640</v>
      </c>
      <c r="G147" s="69">
        <v>0</v>
      </c>
      <c r="H147" s="59">
        <f t="shared" si="13"/>
        <v>66640</v>
      </c>
      <c r="I147" s="112"/>
      <c r="J147" s="112">
        <v>44099</v>
      </c>
      <c r="K147" s="58" t="s">
        <v>1056</v>
      </c>
      <c r="L147" s="62" t="s">
        <v>466</v>
      </c>
      <c r="M147" s="46"/>
    </row>
    <row r="148" spans="1:13" ht="76.5">
      <c r="A148" s="43">
        <v>119</v>
      </c>
      <c r="B148" s="79" t="s">
        <v>1074</v>
      </c>
      <c r="C148" s="141"/>
      <c r="D148" s="89"/>
      <c r="E148" s="142"/>
      <c r="F148" s="79">
        <v>4459.63</v>
      </c>
      <c r="G148" s="69">
        <v>0</v>
      </c>
      <c r="H148" s="59">
        <f t="shared" si="13"/>
        <v>4459.63</v>
      </c>
      <c r="I148" s="112"/>
      <c r="J148" s="112">
        <v>44155</v>
      </c>
      <c r="K148" s="58" t="s">
        <v>1062</v>
      </c>
      <c r="L148" s="62" t="s">
        <v>466</v>
      </c>
      <c r="M148" s="46"/>
    </row>
    <row r="149" spans="1:13" ht="76.5">
      <c r="A149" s="43">
        <v>120</v>
      </c>
      <c r="B149" s="79" t="s">
        <v>1075</v>
      </c>
      <c r="C149" s="141"/>
      <c r="D149" s="89"/>
      <c r="E149" s="142"/>
      <c r="F149" s="79">
        <v>4489.57</v>
      </c>
      <c r="G149" s="69">
        <v>0</v>
      </c>
      <c r="H149" s="59">
        <f t="shared" si="13"/>
        <v>4489.57</v>
      </c>
      <c r="I149" s="112"/>
      <c r="J149" s="112">
        <v>44155</v>
      </c>
      <c r="K149" s="58" t="s">
        <v>1062</v>
      </c>
      <c r="L149" s="62" t="s">
        <v>466</v>
      </c>
      <c r="M149" s="46"/>
    </row>
    <row r="150" spans="1:13" ht="76.5">
      <c r="A150" s="43">
        <v>121</v>
      </c>
      <c r="B150" s="79" t="s">
        <v>1079</v>
      </c>
      <c r="C150" s="141"/>
      <c r="D150" s="89"/>
      <c r="E150" s="142"/>
      <c r="F150" s="79">
        <v>56256.02</v>
      </c>
      <c r="G150" s="69">
        <v>0</v>
      </c>
      <c r="H150" s="59">
        <f t="shared" si="13"/>
        <v>56256.02</v>
      </c>
      <c r="I150" s="112"/>
      <c r="J150" s="112">
        <v>44155</v>
      </c>
      <c r="K150" s="58" t="s">
        <v>1080</v>
      </c>
      <c r="L150" s="62" t="s">
        <v>466</v>
      </c>
      <c r="M150" s="46"/>
    </row>
    <row r="151" spans="1:13" ht="76.5">
      <c r="A151" s="43">
        <v>122</v>
      </c>
      <c r="B151" s="79" t="s">
        <v>1109</v>
      </c>
      <c r="C151" s="141"/>
      <c r="D151" s="89"/>
      <c r="E151" s="142"/>
      <c r="F151" s="79">
        <v>88914.64</v>
      </c>
      <c r="G151" s="69">
        <v>0</v>
      </c>
      <c r="H151" s="59">
        <f t="shared" si="13"/>
        <v>88914.64</v>
      </c>
      <c r="I151" s="112"/>
      <c r="J151" s="112">
        <v>44190</v>
      </c>
      <c r="K151" s="58" t="s">
        <v>1110</v>
      </c>
      <c r="L151" s="62" t="s">
        <v>466</v>
      </c>
      <c r="M151" s="46"/>
    </row>
    <row r="152" spans="1:13" ht="76.5">
      <c r="A152" s="43">
        <v>123</v>
      </c>
      <c r="B152" s="79" t="s">
        <v>1117</v>
      </c>
      <c r="C152" s="141"/>
      <c r="D152" s="89"/>
      <c r="E152" s="142"/>
      <c r="F152" s="79">
        <v>57750.45</v>
      </c>
      <c r="G152" s="69">
        <v>0</v>
      </c>
      <c r="H152" s="59">
        <f t="shared" ref="H152" si="14">F152-G152</f>
        <v>57750.45</v>
      </c>
      <c r="I152" s="112"/>
      <c r="J152" s="112">
        <v>44193</v>
      </c>
      <c r="K152" s="58" t="s">
        <v>1118</v>
      </c>
      <c r="L152" s="62" t="s">
        <v>466</v>
      </c>
      <c r="M152" s="46"/>
    </row>
    <row r="153" spans="1:13" ht="114.75">
      <c r="A153" s="43">
        <v>124</v>
      </c>
      <c r="B153" s="79" t="s">
        <v>2140</v>
      </c>
      <c r="C153" s="141"/>
      <c r="D153" s="89"/>
      <c r="E153" s="142"/>
      <c r="F153" s="79">
        <v>40000</v>
      </c>
      <c r="G153" s="69">
        <v>40000</v>
      </c>
      <c r="H153" s="59">
        <f t="shared" si="13"/>
        <v>0</v>
      </c>
      <c r="I153" s="112"/>
      <c r="J153" s="112">
        <v>45828</v>
      </c>
      <c r="K153" s="58" t="s">
        <v>2141</v>
      </c>
      <c r="L153" s="62" t="s">
        <v>2139</v>
      </c>
      <c r="M153" s="46"/>
    </row>
    <row r="154" spans="1:13">
      <c r="A154" s="43"/>
      <c r="B154" s="342" t="s">
        <v>170</v>
      </c>
      <c r="C154" s="343"/>
      <c r="D154" s="343"/>
      <c r="E154" s="344"/>
      <c r="F154" s="24">
        <f>SUM(F130:F153)</f>
        <v>407394.31</v>
      </c>
      <c r="G154" s="24">
        <f>SUM(G130:G153)</f>
        <v>52854</v>
      </c>
      <c r="H154" s="24">
        <f>SUM(H130:H153)</f>
        <v>354540.31</v>
      </c>
      <c r="I154" s="89"/>
      <c r="J154" s="140"/>
      <c r="K154" s="128"/>
      <c r="L154" s="98"/>
      <c r="M154" s="46"/>
    </row>
    <row r="155" spans="1:13" ht="15.75">
      <c r="A155" s="43"/>
      <c r="B155" s="359" t="s">
        <v>1369</v>
      </c>
      <c r="C155" s="360"/>
      <c r="D155" s="360"/>
      <c r="E155" s="360"/>
      <c r="F155" s="360"/>
      <c r="G155" s="360"/>
      <c r="H155" s="360"/>
      <c r="I155" s="360"/>
      <c r="J155" s="360"/>
      <c r="K155" s="360"/>
      <c r="L155" s="360"/>
      <c r="M155" s="361"/>
    </row>
    <row r="156" spans="1:13" ht="76.5">
      <c r="A156" s="43">
        <v>125</v>
      </c>
      <c r="B156" s="79" t="s">
        <v>648</v>
      </c>
      <c r="C156" s="141"/>
      <c r="D156" s="89"/>
      <c r="E156" s="142"/>
      <c r="F156" s="69">
        <v>2000</v>
      </c>
      <c r="G156" s="69">
        <v>0</v>
      </c>
      <c r="H156" s="88">
        <f t="shared" ref="H156:H167" si="15">F156-G156</f>
        <v>2000</v>
      </c>
      <c r="I156" s="89"/>
      <c r="J156" s="139" t="s">
        <v>644</v>
      </c>
      <c r="K156" s="58" t="s">
        <v>643</v>
      </c>
      <c r="L156" s="62" t="s">
        <v>466</v>
      </c>
      <c r="M156" s="46"/>
    </row>
    <row r="157" spans="1:13" ht="76.5">
      <c r="A157" s="43">
        <v>126</v>
      </c>
      <c r="B157" s="79" t="s">
        <v>901</v>
      </c>
      <c r="C157" s="141"/>
      <c r="D157" s="89"/>
      <c r="E157" s="142"/>
      <c r="F157" s="79">
        <v>1000</v>
      </c>
      <c r="G157" s="69">
        <v>0</v>
      </c>
      <c r="H157" s="88">
        <f t="shared" si="15"/>
        <v>1000</v>
      </c>
      <c r="I157" s="89"/>
      <c r="J157" s="139" t="s">
        <v>951</v>
      </c>
      <c r="K157" s="58" t="s">
        <v>907</v>
      </c>
      <c r="L157" s="62" t="s">
        <v>466</v>
      </c>
      <c r="M157" s="46"/>
    </row>
    <row r="158" spans="1:13" ht="76.5">
      <c r="A158" s="43">
        <v>127</v>
      </c>
      <c r="B158" s="79" t="s">
        <v>902</v>
      </c>
      <c r="C158" s="141"/>
      <c r="D158" s="89"/>
      <c r="E158" s="142"/>
      <c r="F158" s="79">
        <v>1000</v>
      </c>
      <c r="G158" s="69">
        <v>0</v>
      </c>
      <c r="H158" s="88">
        <f t="shared" si="15"/>
        <v>1000</v>
      </c>
      <c r="I158" s="89"/>
      <c r="J158" s="139" t="s">
        <v>951</v>
      </c>
      <c r="K158" s="58" t="s">
        <v>907</v>
      </c>
      <c r="L158" s="62" t="s">
        <v>466</v>
      </c>
      <c r="M158" s="46"/>
    </row>
    <row r="159" spans="1:13" ht="76.5">
      <c r="A159" s="43">
        <v>128</v>
      </c>
      <c r="B159" s="79" t="s">
        <v>903</v>
      </c>
      <c r="C159" s="141"/>
      <c r="D159" s="89"/>
      <c r="E159" s="142"/>
      <c r="F159" s="79">
        <v>1000</v>
      </c>
      <c r="G159" s="69">
        <v>0</v>
      </c>
      <c r="H159" s="88">
        <f t="shared" si="15"/>
        <v>1000</v>
      </c>
      <c r="I159" s="89"/>
      <c r="J159" s="139" t="s">
        <v>951</v>
      </c>
      <c r="K159" s="58" t="s">
        <v>907</v>
      </c>
      <c r="L159" s="62" t="s">
        <v>466</v>
      </c>
      <c r="M159" s="46"/>
    </row>
    <row r="160" spans="1:13" ht="76.5">
      <c r="A160" s="43">
        <v>129</v>
      </c>
      <c r="B160" s="79" t="s">
        <v>904</v>
      </c>
      <c r="C160" s="141"/>
      <c r="D160" s="89"/>
      <c r="E160" s="142"/>
      <c r="F160" s="79">
        <v>1000</v>
      </c>
      <c r="G160" s="69">
        <v>0</v>
      </c>
      <c r="H160" s="88">
        <f t="shared" si="15"/>
        <v>1000</v>
      </c>
      <c r="I160" s="89"/>
      <c r="J160" s="139" t="s">
        <v>951</v>
      </c>
      <c r="K160" s="58" t="s">
        <v>907</v>
      </c>
      <c r="L160" s="62" t="s">
        <v>466</v>
      </c>
      <c r="M160" s="46"/>
    </row>
    <row r="161" spans="1:13" ht="76.5">
      <c r="A161" s="43">
        <v>130</v>
      </c>
      <c r="B161" s="79" t="s">
        <v>905</v>
      </c>
      <c r="C161" s="141"/>
      <c r="D161" s="89"/>
      <c r="E161" s="142"/>
      <c r="F161" s="79">
        <v>1000</v>
      </c>
      <c r="G161" s="69">
        <v>0</v>
      </c>
      <c r="H161" s="88">
        <f t="shared" si="15"/>
        <v>1000</v>
      </c>
      <c r="I161" s="89"/>
      <c r="J161" s="139" t="s">
        <v>951</v>
      </c>
      <c r="K161" s="58" t="s">
        <v>907</v>
      </c>
      <c r="L161" s="62" t="s">
        <v>466</v>
      </c>
      <c r="M161" s="46"/>
    </row>
    <row r="162" spans="1:13" ht="76.5">
      <c r="A162" s="43">
        <v>131</v>
      </c>
      <c r="B162" s="79" t="s">
        <v>906</v>
      </c>
      <c r="C162" s="141"/>
      <c r="D162" s="89"/>
      <c r="E162" s="142"/>
      <c r="F162" s="79">
        <v>1000</v>
      </c>
      <c r="G162" s="69">
        <v>0</v>
      </c>
      <c r="H162" s="88">
        <f t="shared" si="15"/>
        <v>1000</v>
      </c>
      <c r="I162" s="89"/>
      <c r="J162" s="139" t="s">
        <v>951</v>
      </c>
      <c r="K162" s="58" t="s">
        <v>907</v>
      </c>
      <c r="L162" s="62" t="s">
        <v>466</v>
      </c>
      <c r="M162" s="46"/>
    </row>
    <row r="163" spans="1:13" ht="76.5">
      <c r="A163" s="43">
        <v>132</v>
      </c>
      <c r="B163" s="79" t="s">
        <v>1183</v>
      </c>
      <c r="C163" s="141"/>
      <c r="D163" s="89"/>
      <c r="E163" s="142"/>
      <c r="F163" s="79">
        <v>26520</v>
      </c>
      <c r="G163" s="69">
        <v>0</v>
      </c>
      <c r="H163" s="59">
        <f t="shared" si="15"/>
        <v>26520</v>
      </c>
      <c r="I163" s="89"/>
      <c r="J163" s="112">
        <v>44099</v>
      </c>
      <c r="K163" s="58" t="s">
        <v>1056</v>
      </c>
      <c r="L163" s="62" t="s">
        <v>466</v>
      </c>
      <c r="M163" s="46"/>
    </row>
    <row r="164" spans="1:13" ht="76.5">
      <c r="A164" s="43">
        <v>133</v>
      </c>
      <c r="B164" s="79" t="s">
        <v>1076</v>
      </c>
      <c r="C164" s="141"/>
      <c r="D164" s="89"/>
      <c r="E164" s="142"/>
      <c r="F164" s="79">
        <v>1114.9100000000001</v>
      </c>
      <c r="G164" s="69">
        <v>0</v>
      </c>
      <c r="H164" s="59">
        <f t="shared" si="15"/>
        <v>1114.9100000000001</v>
      </c>
      <c r="I164" s="89"/>
      <c r="J164" s="112">
        <v>44155</v>
      </c>
      <c r="K164" s="58" t="s">
        <v>1062</v>
      </c>
      <c r="L164" s="62" t="s">
        <v>466</v>
      </c>
      <c r="M164" s="46"/>
    </row>
    <row r="165" spans="1:13" ht="76.5">
      <c r="A165" s="43">
        <v>134</v>
      </c>
      <c r="B165" s="79" t="s">
        <v>1077</v>
      </c>
      <c r="C165" s="141"/>
      <c r="D165" s="89"/>
      <c r="E165" s="142"/>
      <c r="F165" s="79">
        <v>1122.4000000000001</v>
      </c>
      <c r="G165" s="69">
        <v>0</v>
      </c>
      <c r="H165" s="59">
        <f t="shared" si="15"/>
        <v>1122.4000000000001</v>
      </c>
      <c r="I165" s="89"/>
      <c r="J165" s="112">
        <v>44155</v>
      </c>
      <c r="K165" s="58" t="s">
        <v>1062</v>
      </c>
      <c r="L165" s="62" t="s">
        <v>466</v>
      </c>
      <c r="M165" s="46"/>
    </row>
    <row r="166" spans="1:13" ht="76.5">
      <c r="A166" s="43">
        <v>135</v>
      </c>
      <c r="B166" s="79" t="s">
        <v>1078</v>
      </c>
      <c r="C166" s="141"/>
      <c r="D166" s="89"/>
      <c r="E166" s="142"/>
      <c r="F166" s="79">
        <v>10959.93</v>
      </c>
      <c r="G166" s="69">
        <v>0</v>
      </c>
      <c r="H166" s="59">
        <f t="shared" si="15"/>
        <v>10959.93</v>
      </c>
      <c r="I166" s="89"/>
      <c r="J166" s="112">
        <v>44155</v>
      </c>
      <c r="K166" s="58" t="s">
        <v>1080</v>
      </c>
      <c r="L166" s="62" t="s">
        <v>466</v>
      </c>
      <c r="M166" s="46"/>
    </row>
    <row r="167" spans="1:13" ht="76.5">
      <c r="A167" s="43">
        <v>136</v>
      </c>
      <c r="B167" s="79" t="s">
        <v>1114</v>
      </c>
      <c r="C167" s="141"/>
      <c r="D167" s="89"/>
      <c r="E167" s="142"/>
      <c r="F167" s="79">
        <v>29117.360000000001</v>
      </c>
      <c r="G167" s="69">
        <v>0</v>
      </c>
      <c r="H167" s="59">
        <f t="shared" si="15"/>
        <v>29117.360000000001</v>
      </c>
      <c r="I167" s="89"/>
      <c r="J167" s="112">
        <v>44190</v>
      </c>
      <c r="K167" s="58" t="s">
        <v>1110</v>
      </c>
      <c r="L167" s="62" t="s">
        <v>466</v>
      </c>
      <c r="M167" s="46"/>
    </row>
    <row r="168" spans="1:13">
      <c r="A168" s="43"/>
      <c r="B168" s="342" t="s">
        <v>170</v>
      </c>
      <c r="C168" s="343"/>
      <c r="D168" s="343"/>
      <c r="E168" s="344"/>
      <c r="F168" s="24">
        <f>SUM(F156:F167)</f>
        <v>76834.600000000006</v>
      </c>
      <c r="G168" s="24">
        <f>SUM(G156:G167)</f>
        <v>0</v>
      </c>
      <c r="H168" s="24">
        <f>SUM(H156:H167)</f>
        <v>76834.600000000006</v>
      </c>
      <c r="I168" s="89"/>
      <c r="J168" s="140"/>
      <c r="K168" s="128"/>
      <c r="L168" s="98"/>
      <c r="M168" s="46"/>
    </row>
    <row r="169" spans="1:13">
      <c r="A169" s="43"/>
      <c r="B169" s="225" t="s">
        <v>1370</v>
      </c>
      <c r="C169" s="226"/>
      <c r="D169" s="226"/>
      <c r="E169" s="227"/>
      <c r="F169" s="99">
        <f>F154+F168</f>
        <v>484228.91000000003</v>
      </c>
      <c r="G169" s="99">
        <f>G154+G168</f>
        <v>52854</v>
      </c>
      <c r="H169" s="99">
        <f>H154+H168</f>
        <v>431374.91000000003</v>
      </c>
      <c r="I169" s="89"/>
      <c r="J169" s="140"/>
      <c r="K169" s="128"/>
      <c r="L169" s="98"/>
      <c r="M169" s="46"/>
    </row>
    <row r="170" spans="1:13" ht="15.75">
      <c r="A170" s="43"/>
      <c r="B170" s="345" t="s">
        <v>1375</v>
      </c>
      <c r="C170" s="346"/>
      <c r="D170" s="346"/>
      <c r="E170" s="346"/>
      <c r="F170" s="346"/>
      <c r="G170" s="346"/>
      <c r="H170" s="346"/>
      <c r="I170" s="346"/>
      <c r="J170" s="346"/>
      <c r="K170" s="346"/>
      <c r="L170" s="346"/>
      <c r="M170" s="347"/>
    </row>
    <row r="171" spans="1:13" ht="76.5">
      <c r="A171" s="43">
        <v>137</v>
      </c>
      <c r="B171" s="79" t="s">
        <v>897</v>
      </c>
      <c r="C171" s="79"/>
      <c r="D171" s="69"/>
      <c r="E171" s="88"/>
      <c r="F171" s="79">
        <v>108284.3</v>
      </c>
      <c r="G171" s="69">
        <v>0</v>
      </c>
      <c r="H171" s="88">
        <f t="shared" ref="H171:H173" si="16">F171-G171</f>
        <v>108284.3</v>
      </c>
      <c r="I171" s="89"/>
      <c r="J171" s="139" t="s">
        <v>953</v>
      </c>
      <c r="K171" s="58" t="s">
        <v>909</v>
      </c>
      <c r="L171" s="62" t="s">
        <v>466</v>
      </c>
      <c r="M171" s="46"/>
    </row>
    <row r="172" spans="1:13" ht="76.5">
      <c r="A172" s="43">
        <v>138</v>
      </c>
      <c r="B172" s="79" t="s">
        <v>898</v>
      </c>
      <c r="C172" s="79"/>
      <c r="D172" s="69"/>
      <c r="E172" s="88"/>
      <c r="F172" s="79">
        <v>96922.26</v>
      </c>
      <c r="G172" s="69">
        <v>0</v>
      </c>
      <c r="H172" s="88">
        <f t="shared" si="16"/>
        <v>96922.26</v>
      </c>
      <c r="I172" s="89"/>
      <c r="J172" s="139" t="s">
        <v>952</v>
      </c>
      <c r="K172" s="58" t="s">
        <v>908</v>
      </c>
      <c r="L172" s="62" t="s">
        <v>466</v>
      </c>
      <c r="M172" s="46"/>
    </row>
    <row r="173" spans="1:13" ht="76.5">
      <c r="A173" s="43">
        <v>139</v>
      </c>
      <c r="B173" s="92" t="s">
        <v>227</v>
      </c>
      <c r="C173" s="87" t="s">
        <v>319</v>
      </c>
      <c r="D173" s="69"/>
      <c r="E173" s="88"/>
      <c r="F173" s="69">
        <v>50000</v>
      </c>
      <c r="G173" s="69">
        <v>0</v>
      </c>
      <c r="H173" s="80">
        <f t="shared" si="16"/>
        <v>50000</v>
      </c>
      <c r="I173" s="69"/>
      <c r="J173" s="90">
        <v>39010</v>
      </c>
      <c r="K173" s="58" t="s">
        <v>463</v>
      </c>
      <c r="L173" s="62" t="s">
        <v>466</v>
      </c>
      <c r="M173" s="46"/>
    </row>
    <row r="174" spans="1:13">
      <c r="A174" s="43"/>
      <c r="B174" s="342" t="s">
        <v>170</v>
      </c>
      <c r="C174" s="343"/>
      <c r="D174" s="343"/>
      <c r="E174" s="344"/>
      <c r="F174" s="24">
        <f>SUM(F171:F173)</f>
        <v>255206.56</v>
      </c>
      <c r="G174" s="24">
        <f>SUM(G171:G173)</f>
        <v>0</v>
      </c>
      <c r="H174" s="24">
        <f>SUM(H171:H173)</f>
        <v>255206.56</v>
      </c>
      <c r="I174" s="89"/>
      <c r="J174" s="140"/>
      <c r="K174" s="128"/>
      <c r="L174" s="98"/>
      <c r="M174" s="46"/>
    </row>
    <row r="175" spans="1:13" ht="15.75">
      <c r="A175" s="43"/>
      <c r="B175" s="345" t="s">
        <v>1376</v>
      </c>
      <c r="C175" s="346"/>
      <c r="D175" s="346"/>
      <c r="E175" s="346"/>
      <c r="F175" s="346"/>
      <c r="G175" s="346"/>
      <c r="H175" s="346"/>
      <c r="I175" s="346"/>
      <c r="J175" s="346"/>
      <c r="K175" s="346"/>
      <c r="L175" s="346"/>
      <c r="M175" s="347"/>
    </row>
    <row r="176" spans="1:13" ht="76.5">
      <c r="A176" s="43">
        <v>140</v>
      </c>
      <c r="B176" s="79" t="s">
        <v>1081</v>
      </c>
      <c r="C176" s="79"/>
      <c r="D176" s="69"/>
      <c r="E176" s="59"/>
      <c r="F176" s="79">
        <v>52277.89</v>
      </c>
      <c r="G176" s="69">
        <v>0</v>
      </c>
      <c r="H176" s="59">
        <f t="shared" ref="H176" si="17">F176-G176</f>
        <v>52277.89</v>
      </c>
      <c r="I176" s="89"/>
      <c r="J176" s="112">
        <v>44155</v>
      </c>
      <c r="K176" s="58" t="s">
        <v>1080</v>
      </c>
      <c r="L176" s="62" t="s">
        <v>466</v>
      </c>
      <c r="M176" s="46"/>
    </row>
    <row r="177" spans="1:13" ht="76.5">
      <c r="A177" s="43">
        <v>141</v>
      </c>
      <c r="B177" s="79" t="s">
        <v>1084</v>
      </c>
      <c r="C177" s="79"/>
      <c r="D177" s="69"/>
      <c r="E177" s="59"/>
      <c r="F177" s="79">
        <v>1895129.63</v>
      </c>
      <c r="G177" s="69">
        <v>0</v>
      </c>
      <c r="H177" s="59">
        <f t="shared" ref="H177:H181" si="18">F177-G177</f>
        <v>1895129.63</v>
      </c>
      <c r="I177" s="89"/>
      <c r="J177" s="112">
        <v>44165</v>
      </c>
      <c r="K177" s="58" t="s">
        <v>1083</v>
      </c>
      <c r="L177" s="62" t="s">
        <v>466</v>
      </c>
      <c r="M177" s="46"/>
    </row>
    <row r="178" spans="1:13" ht="76.5">
      <c r="A178" s="43">
        <v>142</v>
      </c>
      <c r="B178" s="79" t="s">
        <v>1086</v>
      </c>
      <c r="C178" s="79"/>
      <c r="D178" s="69"/>
      <c r="E178" s="59"/>
      <c r="F178" s="79">
        <v>31628.54</v>
      </c>
      <c r="G178" s="69">
        <v>0</v>
      </c>
      <c r="H178" s="59">
        <f t="shared" si="18"/>
        <v>31628.54</v>
      </c>
      <c r="I178" s="89"/>
      <c r="J178" s="112">
        <v>44165</v>
      </c>
      <c r="K178" s="58" t="s">
        <v>1083</v>
      </c>
      <c r="L178" s="62" t="s">
        <v>466</v>
      </c>
      <c r="M178" s="46"/>
    </row>
    <row r="179" spans="1:13" ht="76.5">
      <c r="A179" s="43">
        <v>143</v>
      </c>
      <c r="B179" s="79" t="s">
        <v>1085</v>
      </c>
      <c r="C179" s="79"/>
      <c r="D179" s="69"/>
      <c r="E179" s="59"/>
      <c r="F179" s="79">
        <v>115949.29</v>
      </c>
      <c r="G179" s="69">
        <v>0</v>
      </c>
      <c r="H179" s="59">
        <f t="shared" si="18"/>
        <v>115949.29</v>
      </c>
      <c r="I179" s="89"/>
      <c r="J179" s="112">
        <v>44165</v>
      </c>
      <c r="K179" s="58" t="s">
        <v>1083</v>
      </c>
      <c r="L179" s="62" t="s">
        <v>466</v>
      </c>
      <c r="M179" s="46"/>
    </row>
    <row r="180" spans="1:13" ht="76.5">
      <c r="A180" s="43">
        <v>144</v>
      </c>
      <c r="B180" s="79" t="s">
        <v>1091</v>
      </c>
      <c r="C180" s="79"/>
      <c r="D180" s="69"/>
      <c r="E180" s="59"/>
      <c r="F180" s="79">
        <v>565687.18999999994</v>
      </c>
      <c r="G180" s="69">
        <v>0</v>
      </c>
      <c r="H180" s="59">
        <f t="shared" si="18"/>
        <v>565687.18999999994</v>
      </c>
      <c r="I180" s="89"/>
      <c r="J180" s="112">
        <v>44189</v>
      </c>
      <c r="K180" s="58" t="s">
        <v>1092</v>
      </c>
      <c r="L180" s="62" t="s">
        <v>466</v>
      </c>
      <c r="M180" s="46"/>
    </row>
    <row r="181" spans="1:13" ht="76.5">
      <c r="A181" s="43">
        <v>145</v>
      </c>
      <c r="B181" s="79" t="s">
        <v>1115</v>
      </c>
      <c r="C181" s="79"/>
      <c r="D181" s="69"/>
      <c r="E181" s="59"/>
      <c r="F181" s="79">
        <v>459.44</v>
      </c>
      <c r="G181" s="69">
        <v>0</v>
      </c>
      <c r="H181" s="59">
        <f t="shared" si="18"/>
        <v>459.44</v>
      </c>
      <c r="I181" s="89"/>
      <c r="J181" s="112">
        <v>44193</v>
      </c>
      <c r="K181" s="58" t="s">
        <v>1116</v>
      </c>
      <c r="L181" s="62" t="s">
        <v>466</v>
      </c>
      <c r="M181" s="46"/>
    </row>
    <row r="182" spans="1:13" ht="76.5">
      <c r="A182" s="43">
        <v>146</v>
      </c>
      <c r="B182" s="79" t="s">
        <v>1119</v>
      </c>
      <c r="C182" s="79"/>
      <c r="D182" s="69"/>
      <c r="E182" s="59"/>
      <c r="F182" s="79">
        <v>160599.06</v>
      </c>
      <c r="G182" s="69">
        <v>0</v>
      </c>
      <c r="H182" s="59">
        <f t="shared" ref="H182:H184" si="19">F182-G182</f>
        <v>160599.06</v>
      </c>
      <c r="I182" s="89"/>
      <c r="J182" s="112">
        <v>44193</v>
      </c>
      <c r="K182" s="58" t="s">
        <v>1116</v>
      </c>
      <c r="L182" s="62" t="s">
        <v>466</v>
      </c>
      <c r="M182" s="46"/>
    </row>
    <row r="183" spans="1:13" ht="76.5">
      <c r="A183" s="43">
        <v>147</v>
      </c>
      <c r="B183" s="79" t="s">
        <v>1120</v>
      </c>
      <c r="C183" s="79"/>
      <c r="D183" s="69"/>
      <c r="E183" s="59"/>
      <c r="F183" s="79">
        <v>33585.96</v>
      </c>
      <c r="G183" s="69">
        <v>0</v>
      </c>
      <c r="H183" s="59">
        <f t="shared" si="19"/>
        <v>33585.96</v>
      </c>
      <c r="I183" s="89"/>
      <c r="J183" s="112">
        <v>44193</v>
      </c>
      <c r="K183" s="58" t="s">
        <v>1116</v>
      </c>
      <c r="L183" s="62" t="s">
        <v>466</v>
      </c>
      <c r="M183" s="46"/>
    </row>
    <row r="184" spans="1:13" ht="76.5">
      <c r="A184" s="43">
        <v>148</v>
      </c>
      <c r="B184" s="79" t="s">
        <v>1121</v>
      </c>
      <c r="C184" s="79"/>
      <c r="D184" s="69"/>
      <c r="E184" s="59"/>
      <c r="F184" s="79">
        <v>1415.11</v>
      </c>
      <c r="G184" s="69">
        <v>0</v>
      </c>
      <c r="H184" s="59">
        <f t="shared" si="19"/>
        <v>1415.11</v>
      </c>
      <c r="I184" s="89"/>
      <c r="J184" s="112">
        <v>44193</v>
      </c>
      <c r="K184" s="58" t="s">
        <v>1116</v>
      </c>
      <c r="L184" s="62" t="s">
        <v>466</v>
      </c>
      <c r="M184" s="46"/>
    </row>
    <row r="185" spans="1:13">
      <c r="A185" s="43"/>
      <c r="B185" s="342" t="s">
        <v>170</v>
      </c>
      <c r="C185" s="343"/>
      <c r="D185" s="343"/>
      <c r="E185" s="344"/>
      <c r="F185" s="24">
        <f>SUM(F176:F184)</f>
        <v>2856732.11</v>
      </c>
      <c r="G185" s="24">
        <f>SUM(G182:G184)</f>
        <v>0</v>
      </c>
      <c r="H185" s="24">
        <f>SUM(H176:H184)</f>
        <v>2856732.11</v>
      </c>
      <c r="I185" s="89"/>
      <c r="J185" s="140"/>
      <c r="K185" s="128"/>
      <c r="L185" s="98"/>
      <c r="M185" s="46"/>
    </row>
    <row r="186" spans="1:13" ht="15.75">
      <c r="A186" s="43"/>
      <c r="B186" s="345" t="s">
        <v>1377</v>
      </c>
      <c r="C186" s="346"/>
      <c r="D186" s="346"/>
      <c r="E186" s="346"/>
      <c r="F186" s="346"/>
      <c r="G186" s="346"/>
      <c r="H186" s="346"/>
      <c r="I186" s="346"/>
      <c r="J186" s="346"/>
      <c r="K186" s="346"/>
      <c r="L186" s="346"/>
      <c r="M186" s="347"/>
    </row>
    <row r="187" spans="1:13" ht="76.5">
      <c r="A187" s="43">
        <v>149</v>
      </c>
      <c r="B187" s="62" t="s">
        <v>987</v>
      </c>
      <c r="C187" s="69"/>
      <c r="D187" s="59"/>
      <c r="E187" s="59"/>
      <c r="F187" s="69">
        <v>10690</v>
      </c>
      <c r="G187" s="59">
        <v>0</v>
      </c>
      <c r="H187" s="59">
        <f t="shared" ref="H187:H190" si="20">F187-G187</f>
        <v>10690</v>
      </c>
      <c r="I187" s="89"/>
      <c r="J187" s="112">
        <v>44007</v>
      </c>
      <c r="K187" s="58" t="s">
        <v>991</v>
      </c>
      <c r="L187" s="62" t="s">
        <v>466</v>
      </c>
      <c r="M187" s="46"/>
    </row>
    <row r="188" spans="1:13" ht="76.5">
      <c r="A188" s="43">
        <v>150</v>
      </c>
      <c r="B188" s="62" t="s">
        <v>988</v>
      </c>
      <c r="C188" s="69"/>
      <c r="D188" s="59"/>
      <c r="E188" s="59"/>
      <c r="F188" s="69">
        <v>10690</v>
      </c>
      <c r="G188" s="59">
        <v>0</v>
      </c>
      <c r="H188" s="59">
        <f t="shared" si="20"/>
        <v>10690</v>
      </c>
      <c r="I188" s="89"/>
      <c r="J188" s="112">
        <v>44007</v>
      </c>
      <c r="K188" s="58" t="s">
        <v>991</v>
      </c>
      <c r="L188" s="62" t="s">
        <v>466</v>
      </c>
      <c r="M188" s="46"/>
    </row>
    <row r="189" spans="1:13" ht="76.5">
      <c r="A189" s="43">
        <v>151</v>
      </c>
      <c r="B189" s="62" t="s">
        <v>989</v>
      </c>
      <c r="C189" s="69"/>
      <c r="D189" s="59"/>
      <c r="E189" s="59"/>
      <c r="F189" s="69">
        <v>10690</v>
      </c>
      <c r="G189" s="59">
        <v>0</v>
      </c>
      <c r="H189" s="59">
        <f t="shared" si="20"/>
        <v>10690</v>
      </c>
      <c r="I189" s="89"/>
      <c r="J189" s="112">
        <v>44007</v>
      </c>
      <c r="K189" s="58" t="s">
        <v>991</v>
      </c>
      <c r="L189" s="62" t="s">
        <v>466</v>
      </c>
      <c r="M189" s="46"/>
    </row>
    <row r="190" spans="1:13" ht="76.5">
      <c r="A190" s="43">
        <v>152</v>
      </c>
      <c r="B190" s="62" t="s">
        <v>990</v>
      </c>
      <c r="C190" s="69"/>
      <c r="D190" s="59"/>
      <c r="E190" s="59"/>
      <c r="F190" s="69">
        <v>10690</v>
      </c>
      <c r="G190" s="59">
        <v>0</v>
      </c>
      <c r="H190" s="59">
        <f t="shared" si="20"/>
        <v>10690</v>
      </c>
      <c r="I190" s="89"/>
      <c r="J190" s="112">
        <v>44007</v>
      </c>
      <c r="K190" s="58" t="s">
        <v>991</v>
      </c>
      <c r="L190" s="62" t="s">
        <v>466</v>
      </c>
      <c r="M190" s="46"/>
    </row>
    <row r="191" spans="1:13">
      <c r="A191" s="43"/>
      <c r="B191" s="342" t="s">
        <v>170</v>
      </c>
      <c r="C191" s="343"/>
      <c r="D191" s="343"/>
      <c r="E191" s="344"/>
      <c r="F191" s="24">
        <f>SUM(F187:F190)</f>
        <v>42760</v>
      </c>
      <c r="G191" s="24">
        <f>SUM(G188:G190)</f>
        <v>0</v>
      </c>
      <c r="H191" s="24">
        <f>SUM(H187:H190)</f>
        <v>42760</v>
      </c>
      <c r="I191" s="89"/>
      <c r="J191" s="140"/>
      <c r="K191" s="128"/>
      <c r="L191" s="98"/>
      <c r="M191" s="46"/>
    </row>
    <row r="192" spans="1:13" ht="15.75">
      <c r="A192" s="43"/>
      <c r="B192" s="345" t="s">
        <v>1378</v>
      </c>
      <c r="C192" s="364"/>
      <c r="D192" s="364"/>
      <c r="E192" s="364"/>
      <c r="F192" s="364"/>
      <c r="G192" s="364"/>
      <c r="H192" s="364"/>
      <c r="I192" s="364"/>
      <c r="J192" s="364"/>
      <c r="K192" s="364"/>
      <c r="L192" s="364"/>
      <c r="M192" s="365"/>
    </row>
    <row r="193" spans="1:13" ht="76.5">
      <c r="A193" s="43">
        <v>153</v>
      </c>
      <c r="B193" s="62" t="s">
        <v>1190</v>
      </c>
      <c r="C193" s="69"/>
      <c r="D193" s="69"/>
      <c r="E193" s="88"/>
      <c r="F193" s="69">
        <v>244245.7</v>
      </c>
      <c r="G193" s="69">
        <v>0</v>
      </c>
      <c r="H193" s="88">
        <f>F193-G193</f>
        <v>244245.7</v>
      </c>
      <c r="I193" s="89"/>
      <c r="J193" s="139" t="s">
        <v>1192</v>
      </c>
      <c r="K193" s="69" t="s">
        <v>1191</v>
      </c>
      <c r="L193" s="62" t="s">
        <v>466</v>
      </c>
      <c r="M193" s="46"/>
    </row>
    <row r="194" spans="1:13" ht="114.75">
      <c r="A194" s="43">
        <v>154</v>
      </c>
      <c r="B194" s="62" t="s">
        <v>2155</v>
      </c>
      <c r="C194" s="69"/>
      <c r="D194" s="69"/>
      <c r="E194" s="88"/>
      <c r="F194" s="69">
        <v>583369</v>
      </c>
      <c r="G194" s="69">
        <v>0</v>
      </c>
      <c r="H194" s="88">
        <f>F194-G194</f>
        <v>583369</v>
      </c>
      <c r="I194" s="89"/>
      <c r="J194" s="112">
        <v>46017</v>
      </c>
      <c r="K194" s="58" t="s">
        <v>2156</v>
      </c>
      <c r="L194" s="62" t="s">
        <v>2139</v>
      </c>
      <c r="M194" s="46"/>
    </row>
    <row r="195" spans="1:13">
      <c r="A195" s="43"/>
      <c r="B195" s="342" t="s">
        <v>170</v>
      </c>
      <c r="C195" s="343"/>
      <c r="D195" s="343"/>
      <c r="E195" s="344"/>
      <c r="F195" s="24">
        <f>SUM(F193:F194)</f>
        <v>827614.7</v>
      </c>
      <c r="G195" s="24">
        <f>SUM(G191:G194)</f>
        <v>0</v>
      </c>
      <c r="H195" s="24">
        <f>SUM(H193:H194)</f>
        <v>827614.7</v>
      </c>
      <c r="I195" s="89"/>
      <c r="J195" s="143"/>
      <c r="K195" s="128"/>
      <c r="L195" s="98"/>
      <c r="M195" s="46"/>
    </row>
    <row r="196" spans="1:13" ht="15.75">
      <c r="A196" s="43"/>
      <c r="B196" s="281" t="s">
        <v>1379</v>
      </c>
      <c r="C196" s="282"/>
      <c r="D196" s="282"/>
      <c r="E196" s="282"/>
      <c r="F196" s="282"/>
      <c r="G196" s="282"/>
      <c r="H196" s="282"/>
      <c r="I196" s="282"/>
      <c r="J196" s="282"/>
      <c r="K196" s="282"/>
      <c r="L196" s="282"/>
      <c r="M196" s="283"/>
    </row>
    <row r="197" spans="1:13" ht="140.25">
      <c r="A197" s="43">
        <v>155</v>
      </c>
      <c r="B197" s="62" t="s">
        <v>1250</v>
      </c>
      <c r="C197" s="144"/>
      <c r="D197" s="144"/>
      <c r="E197" s="144"/>
      <c r="F197" s="69">
        <v>706938</v>
      </c>
      <c r="G197" s="69">
        <v>0</v>
      </c>
      <c r="H197" s="88">
        <f>F197-G197</f>
        <v>706938</v>
      </c>
      <c r="I197" s="89"/>
      <c r="J197" s="139" t="s">
        <v>972</v>
      </c>
      <c r="K197" s="69" t="s">
        <v>973</v>
      </c>
      <c r="L197" s="62" t="s">
        <v>466</v>
      </c>
      <c r="M197" s="46"/>
    </row>
    <row r="198" spans="1:13">
      <c r="A198" s="43"/>
      <c r="B198" s="342" t="s">
        <v>170</v>
      </c>
      <c r="C198" s="343"/>
      <c r="D198" s="343"/>
      <c r="E198" s="344"/>
      <c r="F198" s="24">
        <f>SUM(F197)</f>
        <v>706938</v>
      </c>
      <c r="G198" s="24">
        <f>SUM(G195:G197)</f>
        <v>0</v>
      </c>
      <c r="H198" s="24">
        <f>SUM(H197)</f>
        <v>706938</v>
      </c>
      <c r="I198" s="89"/>
      <c r="J198" s="143"/>
      <c r="K198" s="128"/>
      <c r="L198" s="98"/>
      <c r="M198" s="46"/>
    </row>
    <row r="199" spans="1:13" ht="15.75">
      <c r="A199" s="43"/>
      <c r="B199" s="281" t="s">
        <v>1380</v>
      </c>
      <c r="C199" s="296"/>
      <c r="D199" s="296"/>
      <c r="E199" s="296"/>
      <c r="F199" s="296"/>
      <c r="G199" s="296"/>
      <c r="H199" s="296"/>
      <c r="I199" s="296"/>
      <c r="J199" s="296"/>
      <c r="K199" s="296"/>
      <c r="L199" s="296"/>
      <c r="M199" s="297"/>
    </row>
    <row r="200" spans="1:13" ht="76.5">
      <c r="A200" s="43">
        <v>156</v>
      </c>
      <c r="B200" s="79" t="s">
        <v>1054</v>
      </c>
      <c r="C200" s="79"/>
      <c r="D200" s="69"/>
      <c r="E200" s="59"/>
      <c r="F200" s="79">
        <v>33180</v>
      </c>
      <c r="G200" s="69">
        <v>0</v>
      </c>
      <c r="H200" s="59">
        <f t="shared" ref="H200:H202" si="21">F200-G200</f>
        <v>33180</v>
      </c>
      <c r="I200" s="69"/>
      <c r="J200" s="112">
        <v>44063</v>
      </c>
      <c r="K200" s="58" t="s">
        <v>1055</v>
      </c>
      <c r="L200" s="62" t="s">
        <v>466</v>
      </c>
      <c r="M200" s="46"/>
    </row>
    <row r="201" spans="1:13" ht="76.5">
      <c r="A201" s="43">
        <v>157</v>
      </c>
      <c r="B201" s="79" t="s">
        <v>1057</v>
      </c>
      <c r="C201" s="79"/>
      <c r="D201" s="69"/>
      <c r="E201" s="59"/>
      <c r="F201" s="79">
        <v>19200</v>
      </c>
      <c r="G201" s="69">
        <v>0</v>
      </c>
      <c r="H201" s="59">
        <f t="shared" ref="H201" si="22">F201-G201</f>
        <v>19200</v>
      </c>
      <c r="I201" s="69"/>
      <c r="J201" s="112">
        <v>44154</v>
      </c>
      <c r="K201" s="58" t="s">
        <v>1058</v>
      </c>
      <c r="L201" s="62" t="s">
        <v>466</v>
      </c>
      <c r="M201" s="46"/>
    </row>
    <row r="202" spans="1:13" ht="114.75">
      <c r="A202" s="43">
        <v>158</v>
      </c>
      <c r="B202" s="79" t="s">
        <v>2145</v>
      </c>
      <c r="C202" s="79"/>
      <c r="D202" s="69"/>
      <c r="E202" s="59"/>
      <c r="F202" s="79">
        <v>235000</v>
      </c>
      <c r="G202" s="69">
        <v>0</v>
      </c>
      <c r="H202" s="59">
        <f t="shared" si="21"/>
        <v>235000</v>
      </c>
      <c r="I202" s="69"/>
      <c r="J202" s="112">
        <v>45828</v>
      </c>
      <c r="K202" s="58" t="s">
        <v>2146</v>
      </c>
      <c r="L202" s="62" t="s">
        <v>2139</v>
      </c>
      <c r="M202" s="46"/>
    </row>
    <row r="203" spans="1:13">
      <c r="A203" s="43"/>
      <c r="B203" s="342" t="s">
        <v>170</v>
      </c>
      <c r="C203" s="343"/>
      <c r="D203" s="343"/>
      <c r="E203" s="344"/>
      <c r="F203" s="24">
        <f>SUM(F200:F202)</f>
        <v>287380</v>
      </c>
      <c r="G203" s="24">
        <f>SUM(G199:G202)</f>
        <v>0</v>
      </c>
      <c r="H203" s="24">
        <f>SUM(H200:H202)</f>
        <v>287380</v>
      </c>
      <c r="I203" s="89"/>
      <c r="J203" s="143"/>
      <c r="K203" s="128"/>
      <c r="L203" s="98"/>
      <c r="M203" s="46"/>
    </row>
    <row r="204" spans="1:13" ht="15.75">
      <c r="A204" s="43"/>
      <c r="B204" s="345" t="s">
        <v>1381</v>
      </c>
      <c r="C204" s="346"/>
      <c r="D204" s="346"/>
      <c r="E204" s="346"/>
      <c r="F204" s="346"/>
      <c r="G204" s="346"/>
      <c r="H204" s="346"/>
      <c r="I204" s="346"/>
      <c r="J204" s="346"/>
      <c r="K204" s="346"/>
      <c r="L204" s="346"/>
      <c r="M204" s="347"/>
    </row>
    <row r="205" spans="1:13" ht="76.5">
      <c r="A205" s="43">
        <v>152</v>
      </c>
      <c r="B205" s="79" t="s">
        <v>713</v>
      </c>
      <c r="C205" s="69"/>
      <c r="D205" s="69"/>
      <c r="E205" s="69"/>
      <c r="F205" s="69">
        <v>186000</v>
      </c>
      <c r="G205" s="69">
        <v>0</v>
      </c>
      <c r="H205" s="69">
        <v>186000</v>
      </c>
      <c r="I205" s="69"/>
      <c r="J205" s="139" t="s">
        <v>715</v>
      </c>
      <c r="K205" s="69" t="s">
        <v>714</v>
      </c>
      <c r="L205" s="62" t="s">
        <v>466</v>
      </c>
      <c r="M205" s="102"/>
    </row>
    <row r="206" spans="1:13" ht="76.5">
      <c r="A206" s="43">
        <v>153</v>
      </c>
      <c r="B206" s="79" t="s">
        <v>640</v>
      </c>
      <c r="C206" s="69"/>
      <c r="D206" s="69"/>
      <c r="E206" s="88"/>
      <c r="F206" s="69">
        <v>3200</v>
      </c>
      <c r="G206" s="69">
        <v>3200</v>
      </c>
      <c r="H206" s="88">
        <f>F206-G206</f>
        <v>0</v>
      </c>
      <c r="I206" s="69"/>
      <c r="J206" s="139" t="s">
        <v>641</v>
      </c>
      <c r="K206" s="80" t="s">
        <v>962</v>
      </c>
      <c r="L206" s="62" t="s">
        <v>466</v>
      </c>
      <c r="M206" s="102"/>
    </row>
    <row r="207" spans="1:13">
      <c r="A207" s="43"/>
      <c r="B207" s="342" t="s">
        <v>170</v>
      </c>
      <c r="C207" s="343"/>
      <c r="D207" s="343"/>
      <c r="E207" s="344"/>
      <c r="F207" s="24">
        <f>SUM(F205:F206)</f>
        <v>189200</v>
      </c>
      <c r="G207" s="24">
        <f>SUM(G204:G206)</f>
        <v>3200</v>
      </c>
      <c r="H207" s="24">
        <f>SUM(H205:H206)</f>
        <v>186000</v>
      </c>
      <c r="I207" s="89"/>
      <c r="J207" s="143"/>
      <c r="K207" s="128"/>
      <c r="L207" s="98"/>
      <c r="M207" s="46"/>
    </row>
    <row r="208" spans="1:13" ht="15.75">
      <c r="A208" s="43"/>
      <c r="B208" s="345" t="s">
        <v>1382</v>
      </c>
      <c r="C208" s="364"/>
      <c r="D208" s="364"/>
      <c r="E208" s="364"/>
      <c r="F208" s="364"/>
      <c r="G208" s="364"/>
      <c r="H208" s="364"/>
      <c r="I208" s="364"/>
      <c r="J208" s="364"/>
      <c r="K208" s="364"/>
      <c r="L208" s="364"/>
      <c r="M208" s="365"/>
    </row>
    <row r="209" spans="1:13" ht="76.5">
      <c r="A209" s="43">
        <v>159</v>
      </c>
      <c r="B209" s="62" t="s">
        <v>419</v>
      </c>
      <c r="C209" s="69"/>
      <c r="D209" s="59"/>
      <c r="E209" s="59"/>
      <c r="F209" s="69">
        <v>7057.6</v>
      </c>
      <c r="G209" s="59">
        <v>0</v>
      </c>
      <c r="H209" s="59">
        <f t="shared" ref="H209:H212" si="23">F209-G209</f>
        <v>7057.6</v>
      </c>
      <c r="I209" s="69"/>
      <c r="J209" s="112">
        <v>41627</v>
      </c>
      <c r="K209" s="58" t="s">
        <v>551</v>
      </c>
      <c r="L209" s="62" t="s">
        <v>466</v>
      </c>
      <c r="M209" s="102"/>
    </row>
    <row r="210" spans="1:13" ht="76.5">
      <c r="A210" s="43">
        <v>160</v>
      </c>
      <c r="B210" s="62" t="s">
        <v>420</v>
      </c>
      <c r="C210" s="69"/>
      <c r="D210" s="59"/>
      <c r="E210" s="59"/>
      <c r="F210" s="69">
        <v>7057.6</v>
      </c>
      <c r="G210" s="59">
        <v>0</v>
      </c>
      <c r="H210" s="59">
        <f t="shared" si="23"/>
        <v>7057.6</v>
      </c>
      <c r="I210" s="69"/>
      <c r="J210" s="112">
        <v>41627</v>
      </c>
      <c r="K210" s="58" t="s">
        <v>551</v>
      </c>
      <c r="L210" s="62" t="s">
        <v>466</v>
      </c>
      <c r="M210" s="102"/>
    </row>
    <row r="211" spans="1:13" ht="76.5">
      <c r="A211" s="43">
        <v>161</v>
      </c>
      <c r="B211" s="79" t="s">
        <v>1111</v>
      </c>
      <c r="C211" s="79"/>
      <c r="D211" s="69"/>
      <c r="E211" s="59"/>
      <c r="F211" s="79">
        <v>8040</v>
      </c>
      <c r="G211" s="69">
        <v>0</v>
      </c>
      <c r="H211" s="59">
        <f t="shared" si="23"/>
        <v>8040</v>
      </c>
      <c r="I211" s="69"/>
      <c r="J211" s="112">
        <v>44190</v>
      </c>
      <c r="K211" s="58" t="s">
        <v>1112</v>
      </c>
      <c r="L211" s="62" t="s">
        <v>466</v>
      </c>
      <c r="M211" s="102"/>
    </row>
    <row r="212" spans="1:13" ht="76.5">
      <c r="A212" s="43">
        <v>162</v>
      </c>
      <c r="B212" s="79" t="s">
        <v>1113</v>
      </c>
      <c r="C212" s="79"/>
      <c r="D212" s="69"/>
      <c r="E212" s="59"/>
      <c r="F212" s="79">
        <v>8040</v>
      </c>
      <c r="G212" s="69">
        <v>0</v>
      </c>
      <c r="H212" s="59">
        <f t="shared" si="23"/>
        <v>8040</v>
      </c>
      <c r="I212" s="69"/>
      <c r="J212" s="112">
        <v>44190</v>
      </c>
      <c r="K212" s="58" t="s">
        <v>1112</v>
      </c>
      <c r="L212" s="62" t="s">
        <v>466</v>
      </c>
      <c r="M212" s="102"/>
    </row>
    <row r="213" spans="1:13">
      <c r="A213" s="43"/>
      <c r="B213" s="342" t="s">
        <v>170</v>
      </c>
      <c r="C213" s="343"/>
      <c r="D213" s="343"/>
      <c r="E213" s="344"/>
      <c r="F213" s="24">
        <f>SUM(F209:F212)</f>
        <v>30195.200000000001</v>
      </c>
      <c r="G213" s="24">
        <f>SUM(G210:G212)</f>
        <v>0</v>
      </c>
      <c r="H213" s="24">
        <f>SUM(H209:H212)</f>
        <v>30195.200000000001</v>
      </c>
      <c r="I213" s="89"/>
      <c r="J213" s="143"/>
      <c r="K213" s="128"/>
      <c r="L213" s="98"/>
      <c r="M213" s="46"/>
    </row>
    <row r="214" spans="1:13" ht="15.75">
      <c r="A214" s="43"/>
      <c r="B214" s="345" t="s">
        <v>1372</v>
      </c>
      <c r="C214" s="346"/>
      <c r="D214" s="346"/>
      <c r="E214" s="346"/>
      <c r="F214" s="346"/>
      <c r="G214" s="346"/>
      <c r="H214" s="346"/>
      <c r="I214" s="346"/>
      <c r="J214" s="346"/>
      <c r="K214" s="346"/>
      <c r="L214" s="346"/>
      <c r="M214" s="347"/>
    </row>
    <row r="215" spans="1:13" ht="76.5">
      <c r="A215" s="43">
        <v>163</v>
      </c>
      <c r="B215" s="79" t="s">
        <v>1059</v>
      </c>
      <c r="C215" s="79"/>
      <c r="D215" s="69"/>
      <c r="E215" s="59"/>
      <c r="F215" s="79">
        <v>113868.17</v>
      </c>
      <c r="G215" s="69">
        <v>0</v>
      </c>
      <c r="H215" s="59">
        <f t="shared" ref="H215:H216" si="24">F215-G215</f>
        <v>113868.17</v>
      </c>
      <c r="I215" s="69"/>
      <c r="J215" s="112">
        <v>44155</v>
      </c>
      <c r="K215" s="58" t="s">
        <v>1060</v>
      </c>
      <c r="L215" s="62" t="s">
        <v>466</v>
      </c>
      <c r="M215" s="102"/>
    </row>
    <row r="216" spans="1:13" ht="153">
      <c r="A216" s="43">
        <v>164</v>
      </c>
      <c r="B216" s="79" t="s">
        <v>1179</v>
      </c>
      <c r="C216" s="79"/>
      <c r="D216" s="69"/>
      <c r="E216" s="59"/>
      <c r="F216" s="79">
        <v>383529.6</v>
      </c>
      <c r="G216" s="69">
        <v>0</v>
      </c>
      <c r="H216" s="59">
        <f t="shared" si="24"/>
        <v>383529.6</v>
      </c>
      <c r="I216" s="69"/>
      <c r="J216" s="112">
        <v>44272</v>
      </c>
      <c r="K216" s="58" t="s">
        <v>1180</v>
      </c>
      <c r="L216" s="62" t="s">
        <v>466</v>
      </c>
      <c r="M216" s="102"/>
    </row>
    <row r="217" spans="1:13" ht="127.5">
      <c r="A217" s="43">
        <v>165</v>
      </c>
      <c r="B217" s="130" t="s">
        <v>251</v>
      </c>
      <c r="C217" s="87" t="s">
        <v>175</v>
      </c>
      <c r="D217" s="69"/>
      <c r="E217" s="69"/>
      <c r="F217" s="69">
        <v>1</v>
      </c>
      <c r="G217" s="69">
        <v>0</v>
      </c>
      <c r="H217" s="69">
        <v>1</v>
      </c>
      <c r="I217" s="69"/>
      <c r="J217" s="112">
        <v>41495</v>
      </c>
      <c r="K217" s="130" t="s">
        <v>606</v>
      </c>
      <c r="L217" s="62" t="s">
        <v>466</v>
      </c>
      <c r="M217" s="102"/>
    </row>
    <row r="218" spans="1:13">
      <c r="A218" s="43"/>
      <c r="B218" s="355" t="s">
        <v>167</v>
      </c>
      <c r="C218" s="356"/>
      <c r="D218" s="356"/>
      <c r="E218" s="357"/>
      <c r="F218" s="24">
        <f>SUM(F215:F217)</f>
        <v>497398.76999999996</v>
      </c>
      <c r="G218" s="24">
        <f>SUM(G215:G217)</f>
        <v>0</v>
      </c>
      <c r="H218" s="24">
        <f>SUM(H215:H217)</f>
        <v>497398.76999999996</v>
      </c>
      <c r="I218" s="89"/>
      <c r="J218" s="89"/>
      <c r="K218" s="142"/>
      <c r="L218" s="128"/>
      <c r="M218" s="46"/>
    </row>
    <row r="219" spans="1:13" ht="15.75">
      <c r="A219" s="43"/>
      <c r="B219" s="358" t="s">
        <v>174</v>
      </c>
      <c r="C219" s="250"/>
      <c r="D219" s="250"/>
      <c r="E219" s="250"/>
      <c r="F219" s="250"/>
      <c r="G219" s="250"/>
      <c r="H219" s="250"/>
      <c r="I219" s="250"/>
      <c r="J219" s="250"/>
      <c r="K219" s="250"/>
      <c r="L219" s="250"/>
      <c r="M219" s="251"/>
    </row>
    <row r="220" spans="1:13" ht="229.5">
      <c r="A220" s="43">
        <v>166</v>
      </c>
      <c r="B220" s="79" t="s">
        <v>174</v>
      </c>
      <c r="C220" s="79" t="s">
        <v>175</v>
      </c>
      <c r="D220" s="79"/>
      <c r="E220" s="166" t="s">
        <v>428</v>
      </c>
      <c r="F220" s="80">
        <v>796068.63</v>
      </c>
      <c r="G220" s="80">
        <v>10000</v>
      </c>
      <c r="H220" s="80">
        <f>F220-G220</f>
        <v>786068.63</v>
      </c>
      <c r="I220" s="79"/>
      <c r="J220" s="81">
        <v>39006</v>
      </c>
      <c r="K220" s="69" t="s">
        <v>1088</v>
      </c>
      <c r="L220" s="62" t="s">
        <v>466</v>
      </c>
      <c r="M220" s="102"/>
    </row>
    <row r="221" spans="1:13" ht="153">
      <c r="A221" s="43">
        <v>167</v>
      </c>
      <c r="B221" s="79" t="s">
        <v>174</v>
      </c>
      <c r="C221" s="79" t="s">
        <v>176</v>
      </c>
      <c r="D221" s="79"/>
      <c r="E221" s="166" t="s">
        <v>429</v>
      </c>
      <c r="F221" s="80">
        <f>3000+18700</f>
        <v>21700</v>
      </c>
      <c r="G221" s="80">
        <v>0</v>
      </c>
      <c r="H221" s="80">
        <f t="shared" ref="H221:H230" si="25">F221-G221</f>
        <v>21700</v>
      </c>
      <c r="I221" s="79"/>
      <c r="J221" s="84">
        <v>39006</v>
      </c>
      <c r="K221" s="69" t="s">
        <v>950</v>
      </c>
      <c r="L221" s="62" t="s">
        <v>466</v>
      </c>
      <c r="M221" s="102"/>
    </row>
    <row r="222" spans="1:13" ht="216.75">
      <c r="A222" s="43">
        <v>168</v>
      </c>
      <c r="B222" s="79" t="s">
        <v>174</v>
      </c>
      <c r="C222" s="79" t="s">
        <v>173</v>
      </c>
      <c r="D222" s="79"/>
      <c r="E222" s="166" t="s">
        <v>430</v>
      </c>
      <c r="F222" s="80">
        <v>1468062.85</v>
      </c>
      <c r="G222" s="80">
        <v>43623</v>
      </c>
      <c r="H222" s="80">
        <f t="shared" si="25"/>
        <v>1424439.85</v>
      </c>
      <c r="I222" s="79"/>
      <c r="J222" s="81">
        <v>39006</v>
      </c>
      <c r="K222" s="69" t="s">
        <v>1087</v>
      </c>
      <c r="L222" s="62" t="s">
        <v>466</v>
      </c>
      <c r="M222" s="82"/>
    </row>
    <row r="223" spans="1:13" ht="76.5">
      <c r="A223" s="43">
        <v>169</v>
      </c>
      <c r="B223" s="79" t="s">
        <v>900</v>
      </c>
      <c r="C223" s="79"/>
      <c r="D223" s="69"/>
      <c r="E223" s="88"/>
      <c r="F223" s="79">
        <v>19300</v>
      </c>
      <c r="G223" s="69">
        <v>0</v>
      </c>
      <c r="H223" s="88">
        <f t="shared" si="25"/>
        <v>19300</v>
      </c>
      <c r="I223" s="79"/>
      <c r="J223" s="139" t="s">
        <v>954</v>
      </c>
      <c r="K223" s="58" t="s">
        <v>910</v>
      </c>
      <c r="L223" s="62" t="s">
        <v>466</v>
      </c>
      <c r="M223" s="82"/>
    </row>
    <row r="224" spans="1:13" ht="76.5">
      <c r="A224" s="43">
        <v>170</v>
      </c>
      <c r="B224" s="79" t="s">
        <v>260</v>
      </c>
      <c r="C224" s="79" t="s">
        <v>177</v>
      </c>
      <c r="D224" s="79"/>
      <c r="E224" s="166" t="s">
        <v>431</v>
      </c>
      <c r="F224" s="80">
        <v>208449</v>
      </c>
      <c r="G224" s="80">
        <v>0</v>
      </c>
      <c r="H224" s="80">
        <f t="shared" si="25"/>
        <v>208449</v>
      </c>
      <c r="I224" s="79"/>
      <c r="J224" s="81">
        <v>41261</v>
      </c>
      <c r="K224" s="58" t="s">
        <v>564</v>
      </c>
      <c r="L224" s="62" t="s">
        <v>466</v>
      </c>
      <c r="M224" s="82"/>
    </row>
    <row r="225" spans="1:13" ht="76.5">
      <c r="A225" s="43">
        <v>171</v>
      </c>
      <c r="B225" s="79" t="s">
        <v>259</v>
      </c>
      <c r="C225" s="79" t="s">
        <v>178</v>
      </c>
      <c r="D225" s="79"/>
      <c r="E225" s="166" t="s">
        <v>432</v>
      </c>
      <c r="F225" s="80">
        <v>197274</v>
      </c>
      <c r="G225" s="80">
        <v>0</v>
      </c>
      <c r="H225" s="80">
        <f t="shared" si="25"/>
        <v>197274</v>
      </c>
      <c r="I225" s="79"/>
      <c r="J225" s="81">
        <v>41261</v>
      </c>
      <c r="K225" s="58" t="s">
        <v>564</v>
      </c>
      <c r="L225" s="62" t="s">
        <v>466</v>
      </c>
      <c r="M225" s="82"/>
    </row>
    <row r="226" spans="1:13" ht="76.5">
      <c r="A226" s="43">
        <v>172</v>
      </c>
      <c r="B226" s="79" t="s">
        <v>259</v>
      </c>
      <c r="C226" s="79" t="s">
        <v>173</v>
      </c>
      <c r="D226" s="79"/>
      <c r="E226" s="166" t="s">
        <v>975</v>
      </c>
      <c r="F226" s="80">
        <v>702510.75</v>
      </c>
      <c r="G226" s="80">
        <v>0</v>
      </c>
      <c r="H226" s="80">
        <f t="shared" si="25"/>
        <v>702510.75</v>
      </c>
      <c r="I226" s="79"/>
      <c r="J226" s="81">
        <v>41248</v>
      </c>
      <c r="K226" s="58" t="s">
        <v>974</v>
      </c>
      <c r="L226" s="62" t="s">
        <v>466</v>
      </c>
      <c r="M226" s="82"/>
    </row>
    <row r="227" spans="1:13" ht="76.5">
      <c r="A227" s="43">
        <v>173</v>
      </c>
      <c r="B227" s="79" t="s">
        <v>268</v>
      </c>
      <c r="C227" s="79" t="s">
        <v>176</v>
      </c>
      <c r="D227" s="79"/>
      <c r="E227" s="166" t="s">
        <v>433</v>
      </c>
      <c r="F227" s="80">
        <v>154000</v>
      </c>
      <c r="G227" s="80">
        <v>0</v>
      </c>
      <c r="H227" s="80">
        <f t="shared" si="25"/>
        <v>154000</v>
      </c>
      <c r="I227" s="79"/>
      <c r="J227" s="81">
        <v>41029</v>
      </c>
      <c r="K227" s="58" t="s">
        <v>560</v>
      </c>
      <c r="L227" s="62" t="s">
        <v>466</v>
      </c>
      <c r="M227" s="82"/>
    </row>
    <row r="228" spans="1:13" ht="76.5">
      <c r="A228" s="43">
        <v>174</v>
      </c>
      <c r="B228" s="79" t="s">
        <v>261</v>
      </c>
      <c r="C228" s="79" t="s">
        <v>435</v>
      </c>
      <c r="D228" s="79"/>
      <c r="E228" s="166" t="s">
        <v>434</v>
      </c>
      <c r="F228" s="80">
        <v>440000</v>
      </c>
      <c r="G228" s="80">
        <v>0</v>
      </c>
      <c r="H228" s="80">
        <f t="shared" si="25"/>
        <v>440000</v>
      </c>
      <c r="I228" s="79"/>
      <c r="J228" s="81">
        <v>40532</v>
      </c>
      <c r="K228" s="58" t="s">
        <v>569</v>
      </c>
      <c r="L228" s="62" t="s">
        <v>466</v>
      </c>
      <c r="M228" s="82"/>
    </row>
    <row r="229" spans="1:13" ht="76.5">
      <c r="A229" s="43">
        <v>175</v>
      </c>
      <c r="B229" s="79" t="s">
        <v>264</v>
      </c>
      <c r="C229" s="79" t="s">
        <v>409</v>
      </c>
      <c r="D229" s="79"/>
      <c r="E229" s="166" t="s">
        <v>436</v>
      </c>
      <c r="F229" s="80">
        <v>89000</v>
      </c>
      <c r="G229" s="80">
        <v>378.33</v>
      </c>
      <c r="H229" s="80">
        <f t="shared" si="25"/>
        <v>88621.67</v>
      </c>
      <c r="I229" s="79"/>
      <c r="J229" s="81">
        <v>41631</v>
      </c>
      <c r="K229" s="58" t="s">
        <v>573</v>
      </c>
      <c r="L229" s="62" t="s">
        <v>466</v>
      </c>
      <c r="M229" s="82"/>
    </row>
    <row r="230" spans="1:13" ht="76.5">
      <c r="A230" s="43">
        <v>176</v>
      </c>
      <c r="B230" s="79" t="s">
        <v>408</v>
      </c>
      <c r="C230" s="79" t="s">
        <v>410</v>
      </c>
      <c r="D230" s="79"/>
      <c r="E230" s="166" t="s">
        <v>437</v>
      </c>
      <c r="F230" s="80">
        <v>42500</v>
      </c>
      <c r="G230" s="80">
        <v>0</v>
      </c>
      <c r="H230" s="80">
        <f t="shared" si="25"/>
        <v>42500</v>
      </c>
      <c r="I230" s="79"/>
      <c r="J230" s="81">
        <v>41631</v>
      </c>
      <c r="K230" s="58" t="s">
        <v>574</v>
      </c>
      <c r="L230" s="62" t="s">
        <v>466</v>
      </c>
      <c r="M230" s="82"/>
    </row>
    <row r="231" spans="1:13">
      <c r="A231" s="43"/>
      <c r="B231" s="373" t="s">
        <v>167</v>
      </c>
      <c r="C231" s="374"/>
      <c r="D231" s="374"/>
      <c r="E231" s="375"/>
      <c r="F231" s="145">
        <f>SUM(F220:F230)</f>
        <v>4138865.23</v>
      </c>
      <c r="G231" s="145">
        <f>SUM(G220:G230)</f>
        <v>54001.33</v>
      </c>
      <c r="H231" s="145">
        <f>SUM(H220:H230)</f>
        <v>4084863.9</v>
      </c>
      <c r="I231" s="106"/>
      <c r="J231" s="146"/>
      <c r="K231" s="147"/>
      <c r="L231" s="148"/>
      <c r="M231" s="46"/>
    </row>
    <row r="232" spans="1:13" ht="15.75">
      <c r="A232" s="43"/>
      <c r="B232" s="370" t="s">
        <v>186</v>
      </c>
      <c r="C232" s="371"/>
      <c r="D232" s="371"/>
      <c r="E232" s="371"/>
      <c r="F232" s="371"/>
      <c r="G232" s="371"/>
      <c r="H232" s="371"/>
      <c r="I232" s="371"/>
      <c r="J232" s="371"/>
      <c r="K232" s="371"/>
      <c r="L232" s="371"/>
      <c r="M232" s="372"/>
    </row>
    <row r="233" spans="1:13" ht="15.75">
      <c r="A233" s="43"/>
      <c r="B233" s="349" t="s">
        <v>787</v>
      </c>
      <c r="C233" s="350"/>
      <c r="D233" s="350"/>
      <c r="E233" s="350"/>
      <c r="F233" s="350"/>
      <c r="G233" s="350"/>
      <c r="H233" s="350"/>
      <c r="I233" s="350"/>
      <c r="J233" s="350"/>
      <c r="K233" s="350"/>
      <c r="L233" s="350"/>
      <c r="M233" s="351"/>
    </row>
    <row r="234" spans="1:13" ht="76.5">
      <c r="A234" s="43">
        <v>177</v>
      </c>
      <c r="B234" s="66" t="s">
        <v>186</v>
      </c>
      <c r="C234" s="66" t="s">
        <v>187</v>
      </c>
      <c r="D234" s="66"/>
      <c r="E234" s="149" t="s">
        <v>276</v>
      </c>
      <c r="F234" s="105">
        <v>902969.55</v>
      </c>
      <c r="G234" s="105">
        <v>0</v>
      </c>
      <c r="H234" s="105">
        <f>F234-G234</f>
        <v>902969.55</v>
      </c>
      <c r="I234" s="66"/>
      <c r="J234" s="150">
        <v>39010</v>
      </c>
      <c r="K234" s="148" t="s">
        <v>463</v>
      </c>
      <c r="L234" s="54" t="s">
        <v>466</v>
      </c>
      <c r="M234" s="46"/>
    </row>
    <row r="235" spans="1:13" ht="76.5">
      <c r="A235" s="43">
        <v>178</v>
      </c>
      <c r="B235" s="105" t="s">
        <v>186</v>
      </c>
      <c r="C235" s="105" t="s">
        <v>188</v>
      </c>
      <c r="D235" s="105"/>
      <c r="E235" s="151" t="s">
        <v>277</v>
      </c>
      <c r="F235" s="105">
        <v>552838.5</v>
      </c>
      <c r="G235" s="105">
        <v>0</v>
      </c>
      <c r="H235" s="105">
        <f t="shared" ref="H235:H252" si="26">F235-G235</f>
        <v>552838.5</v>
      </c>
      <c r="I235" s="105"/>
      <c r="J235" s="150">
        <v>39010</v>
      </c>
      <c r="K235" s="148" t="s">
        <v>463</v>
      </c>
      <c r="L235" s="54" t="s">
        <v>466</v>
      </c>
      <c r="M235" s="147"/>
    </row>
    <row r="236" spans="1:13" ht="76.5">
      <c r="A236" s="43">
        <v>179</v>
      </c>
      <c r="B236" s="105" t="s">
        <v>186</v>
      </c>
      <c r="C236" s="105" t="s">
        <v>189</v>
      </c>
      <c r="D236" s="105"/>
      <c r="E236" s="151" t="s">
        <v>278</v>
      </c>
      <c r="F236" s="105">
        <v>184279.5</v>
      </c>
      <c r="G236" s="105">
        <v>0</v>
      </c>
      <c r="H236" s="105">
        <f t="shared" si="26"/>
        <v>184279.5</v>
      </c>
      <c r="I236" s="105"/>
      <c r="J236" s="150">
        <v>39010</v>
      </c>
      <c r="K236" s="148" t="s">
        <v>463</v>
      </c>
      <c r="L236" s="54" t="s">
        <v>466</v>
      </c>
      <c r="M236" s="147"/>
    </row>
    <row r="237" spans="1:13" ht="102">
      <c r="A237" s="43">
        <v>180</v>
      </c>
      <c r="B237" s="105" t="s">
        <v>186</v>
      </c>
      <c r="C237" s="105" t="s">
        <v>190</v>
      </c>
      <c r="D237" s="105"/>
      <c r="E237" s="151" t="s">
        <v>959</v>
      </c>
      <c r="F237" s="105">
        <v>162165.96</v>
      </c>
      <c r="G237" s="105">
        <v>0</v>
      </c>
      <c r="H237" s="105">
        <f t="shared" si="26"/>
        <v>162165.96</v>
      </c>
      <c r="I237" s="105"/>
      <c r="J237" s="150">
        <v>39010</v>
      </c>
      <c r="K237" s="148" t="s">
        <v>960</v>
      </c>
      <c r="L237" s="54" t="s">
        <v>466</v>
      </c>
      <c r="M237" s="147"/>
    </row>
    <row r="238" spans="1:13" ht="76.5">
      <c r="A238" s="43">
        <v>181</v>
      </c>
      <c r="B238" s="105" t="s">
        <v>186</v>
      </c>
      <c r="C238" s="105" t="s">
        <v>191</v>
      </c>
      <c r="D238" s="105"/>
      <c r="E238" s="151" t="s">
        <v>278</v>
      </c>
      <c r="F238" s="105">
        <v>184279.5</v>
      </c>
      <c r="G238" s="105">
        <v>0</v>
      </c>
      <c r="H238" s="105">
        <f t="shared" si="26"/>
        <v>184279.5</v>
      </c>
      <c r="I238" s="105"/>
      <c r="J238" s="150">
        <v>39010</v>
      </c>
      <c r="K238" s="148" t="s">
        <v>463</v>
      </c>
      <c r="L238" s="54" t="s">
        <v>466</v>
      </c>
      <c r="M238" s="147"/>
    </row>
    <row r="239" spans="1:13" ht="76.5">
      <c r="A239" s="43">
        <v>182</v>
      </c>
      <c r="B239" s="105" t="s">
        <v>186</v>
      </c>
      <c r="C239" s="105" t="s">
        <v>202</v>
      </c>
      <c r="D239" s="105"/>
      <c r="E239" s="151" t="s">
        <v>279</v>
      </c>
      <c r="F239" s="105">
        <v>257991.3</v>
      </c>
      <c r="G239" s="105">
        <v>0</v>
      </c>
      <c r="H239" s="105">
        <f t="shared" si="26"/>
        <v>257991.3</v>
      </c>
      <c r="I239" s="105"/>
      <c r="J239" s="150">
        <v>39010</v>
      </c>
      <c r="K239" s="148" t="s">
        <v>463</v>
      </c>
      <c r="L239" s="54" t="s">
        <v>466</v>
      </c>
      <c r="M239" s="147"/>
    </row>
    <row r="240" spans="1:13" ht="76.5">
      <c r="A240" s="43">
        <v>183</v>
      </c>
      <c r="B240" s="105" t="s">
        <v>186</v>
      </c>
      <c r="C240" s="105" t="s">
        <v>203</v>
      </c>
      <c r="D240" s="105"/>
      <c r="E240" s="151" t="s">
        <v>279</v>
      </c>
      <c r="F240" s="105">
        <v>257991.3</v>
      </c>
      <c r="G240" s="105">
        <v>0</v>
      </c>
      <c r="H240" s="105">
        <f t="shared" si="26"/>
        <v>257991.3</v>
      </c>
      <c r="I240" s="105"/>
      <c r="J240" s="150">
        <v>39010</v>
      </c>
      <c r="K240" s="148" t="s">
        <v>463</v>
      </c>
      <c r="L240" s="54" t="s">
        <v>466</v>
      </c>
      <c r="M240" s="147"/>
    </row>
    <row r="241" spans="1:13" ht="76.5">
      <c r="A241" s="43">
        <v>184</v>
      </c>
      <c r="B241" s="105" t="s">
        <v>186</v>
      </c>
      <c r="C241" s="105" t="s">
        <v>192</v>
      </c>
      <c r="D241" s="105"/>
      <c r="E241" s="151" t="s">
        <v>278</v>
      </c>
      <c r="F241" s="105">
        <v>184279.5</v>
      </c>
      <c r="G241" s="105">
        <v>0</v>
      </c>
      <c r="H241" s="105">
        <f t="shared" si="26"/>
        <v>184279.5</v>
      </c>
      <c r="I241" s="105"/>
      <c r="J241" s="150">
        <v>39010</v>
      </c>
      <c r="K241" s="148" t="s">
        <v>463</v>
      </c>
      <c r="L241" s="54" t="s">
        <v>466</v>
      </c>
      <c r="M241" s="147"/>
    </row>
    <row r="242" spans="1:13" ht="76.5">
      <c r="A242" s="43">
        <v>185</v>
      </c>
      <c r="B242" s="105" t="s">
        <v>186</v>
      </c>
      <c r="C242" s="105" t="s">
        <v>193</v>
      </c>
      <c r="D242" s="105"/>
      <c r="E242" s="151" t="s">
        <v>278</v>
      </c>
      <c r="F242" s="105">
        <v>184279.5</v>
      </c>
      <c r="G242" s="105">
        <v>0</v>
      </c>
      <c r="H242" s="105">
        <f t="shared" si="26"/>
        <v>184279.5</v>
      </c>
      <c r="I242" s="105"/>
      <c r="J242" s="150">
        <v>39010</v>
      </c>
      <c r="K242" s="148" t="s">
        <v>463</v>
      </c>
      <c r="L242" s="54" t="s">
        <v>466</v>
      </c>
      <c r="M242" s="147"/>
    </row>
    <row r="243" spans="1:13" ht="76.5">
      <c r="A243" s="43">
        <v>186</v>
      </c>
      <c r="B243" s="105" t="s">
        <v>186</v>
      </c>
      <c r="C243" s="105" t="s">
        <v>280</v>
      </c>
      <c r="D243" s="105"/>
      <c r="E243" s="151" t="s">
        <v>278</v>
      </c>
      <c r="F243" s="105">
        <v>184279.5</v>
      </c>
      <c r="G243" s="105">
        <v>0</v>
      </c>
      <c r="H243" s="105">
        <f t="shared" si="26"/>
        <v>184279.5</v>
      </c>
      <c r="I243" s="105"/>
      <c r="J243" s="150">
        <v>39010</v>
      </c>
      <c r="K243" s="148" t="s">
        <v>463</v>
      </c>
      <c r="L243" s="54" t="s">
        <v>466</v>
      </c>
      <c r="M243" s="147"/>
    </row>
    <row r="244" spans="1:13" ht="76.5">
      <c r="A244" s="43">
        <v>187</v>
      </c>
      <c r="B244" s="105" t="s">
        <v>186</v>
      </c>
      <c r="C244" s="105" t="s">
        <v>281</v>
      </c>
      <c r="D244" s="105"/>
      <c r="E244" s="151" t="s">
        <v>278</v>
      </c>
      <c r="F244" s="105">
        <v>184279.5</v>
      </c>
      <c r="G244" s="105">
        <v>0</v>
      </c>
      <c r="H244" s="105">
        <f t="shared" si="26"/>
        <v>184279.5</v>
      </c>
      <c r="I244" s="105"/>
      <c r="J244" s="150">
        <v>39010</v>
      </c>
      <c r="K244" s="148" t="s">
        <v>463</v>
      </c>
      <c r="L244" s="54" t="s">
        <v>466</v>
      </c>
      <c r="M244" s="147"/>
    </row>
    <row r="245" spans="1:13" ht="76.5">
      <c r="A245" s="43">
        <v>188</v>
      </c>
      <c r="B245" s="105" t="s">
        <v>186</v>
      </c>
      <c r="C245" s="105" t="s">
        <v>194</v>
      </c>
      <c r="D245" s="105"/>
      <c r="E245" s="151" t="s">
        <v>282</v>
      </c>
      <c r="F245" s="105">
        <v>276419.25</v>
      </c>
      <c r="G245" s="105">
        <v>0</v>
      </c>
      <c r="H245" s="105">
        <f t="shared" si="26"/>
        <v>276419.25</v>
      </c>
      <c r="I245" s="105"/>
      <c r="J245" s="150">
        <v>39010</v>
      </c>
      <c r="K245" s="148" t="s">
        <v>463</v>
      </c>
      <c r="L245" s="54" t="s">
        <v>466</v>
      </c>
      <c r="M245" s="147"/>
    </row>
    <row r="246" spans="1:13" ht="76.5">
      <c r="A246" s="43">
        <v>189</v>
      </c>
      <c r="B246" s="105" t="s">
        <v>186</v>
      </c>
      <c r="C246" s="105" t="s">
        <v>195</v>
      </c>
      <c r="D246" s="105"/>
      <c r="E246" s="151" t="s">
        <v>283</v>
      </c>
      <c r="F246" s="105">
        <v>534410.55000000005</v>
      </c>
      <c r="G246" s="105">
        <v>0</v>
      </c>
      <c r="H246" s="105">
        <f t="shared" si="26"/>
        <v>534410.55000000005</v>
      </c>
      <c r="I246" s="105"/>
      <c r="J246" s="150">
        <v>39010</v>
      </c>
      <c r="K246" s="148" t="s">
        <v>463</v>
      </c>
      <c r="L246" s="54" t="s">
        <v>466</v>
      </c>
      <c r="M246" s="147"/>
    </row>
    <row r="247" spans="1:13" ht="76.5">
      <c r="A247" s="43">
        <v>190</v>
      </c>
      <c r="B247" s="105" t="s">
        <v>186</v>
      </c>
      <c r="C247" s="105" t="s">
        <v>196</v>
      </c>
      <c r="D247" s="105"/>
      <c r="E247" s="151" t="s">
        <v>284</v>
      </c>
      <c r="F247" s="105">
        <v>442270.8</v>
      </c>
      <c r="G247" s="105">
        <v>0</v>
      </c>
      <c r="H247" s="105">
        <f t="shared" ref="H247:H249" si="27">F247-G247</f>
        <v>442270.8</v>
      </c>
      <c r="I247" s="105"/>
      <c r="J247" s="150">
        <v>39010</v>
      </c>
      <c r="K247" s="148" t="s">
        <v>463</v>
      </c>
      <c r="L247" s="54" t="s">
        <v>466</v>
      </c>
      <c r="M247" s="147"/>
    </row>
    <row r="248" spans="1:13" ht="76.5">
      <c r="A248" s="43">
        <v>191</v>
      </c>
      <c r="B248" s="105" t="s">
        <v>186</v>
      </c>
      <c r="C248" s="105" t="s">
        <v>197</v>
      </c>
      <c r="D248" s="105"/>
      <c r="E248" s="151" t="s">
        <v>285</v>
      </c>
      <c r="F248" s="105">
        <v>110567.7</v>
      </c>
      <c r="G248" s="105">
        <v>0</v>
      </c>
      <c r="H248" s="105">
        <f t="shared" si="27"/>
        <v>110567.7</v>
      </c>
      <c r="I248" s="105"/>
      <c r="J248" s="150">
        <v>39010</v>
      </c>
      <c r="K248" s="148" t="s">
        <v>463</v>
      </c>
      <c r="L248" s="54" t="s">
        <v>466</v>
      </c>
      <c r="M248" s="147"/>
    </row>
    <row r="249" spans="1:13" ht="76.5">
      <c r="A249" s="43">
        <v>192</v>
      </c>
      <c r="B249" s="152" t="s">
        <v>186</v>
      </c>
      <c r="C249" s="153" t="s">
        <v>219</v>
      </c>
      <c r="D249" s="106"/>
      <c r="E249" s="50" t="s">
        <v>306</v>
      </c>
      <c r="F249" s="106">
        <v>221135.5</v>
      </c>
      <c r="G249" s="106">
        <v>0</v>
      </c>
      <c r="H249" s="105">
        <f t="shared" si="27"/>
        <v>221135.5</v>
      </c>
      <c r="I249" s="106"/>
      <c r="J249" s="150">
        <v>39010</v>
      </c>
      <c r="K249" s="148" t="s">
        <v>463</v>
      </c>
      <c r="L249" s="54" t="s">
        <v>466</v>
      </c>
      <c r="M249" s="147"/>
    </row>
    <row r="250" spans="1:13" ht="76.5">
      <c r="A250" s="43">
        <v>193</v>
      </c>
      <c r="B250" s="105" t="s">
        <v>186</v>
      </c>
      <c r="C250" s="105" t="s">
        <v>2157</v>
      </c>
      <c r="D250" s="105"/>
      <c r="E250" s="151" t="s">
        <v>2158</v>
      </c>
      <c r="F250" s="105">
        <v>219567.08</v>
      </c>
      <c r="G250" s="105">
        <v>0</v>
      </c>
      <c r="H250" s="105">
        <f t="shared" si="26"/>
        <v>219567.08</v>
      </c>
      <c r="I250" s="105"/>
      <c r="J250" s="150">
        <v>45637</v>
      </c>
      <c r="K250" s="148" t="s">
        <v>2159</v>
      </c>
      <c r="L250" s="54" t="s">
        <v>466</v>
      </c>
      <c r="M250" s="147"/>
    </row>
    <row r="251" spans="1:13" ht="76.5">
      <c r="A251" s="43">
        <v>194</v>
      </c>
      <c r="B251" s="105" t="s">
        <v>186</v>
      </c>
      <c r="C251" s="105" t="s">
        <v>2160</v>
      </c>
      <c r="D251" s="105"/>
      <c r="E251" s="151" t="s">
        <v>2158</v>
      </c>
      <c r="F251" s="105">
        <v>219567.08</v>
      </c>
      <c r="G251" s="105">
        <v>0</v>
      </c>
      <c r="H251" s="105">
        <f t="shared" ref="H251" si="28">F251-G251</f>
        <v>219567.08</v>
      </c>
      <c r="I251" s="105"/>
      <c r="J251" s="150">
        <v>45637</v>
      </c>
      <c r="K251" s="148" t="s">
        <v>2159</v>
      </c>
      <c r="L251" s="54" t="s">
        <v>466</v>
      </c>
      <c r="M251" s="106"/>
    </row>
    <row r="252" spans="1:13" ht="76.5">
      <c r="A252" s="43">
        <v>195</v>
      </c>
      <c r="B252" s="152" t="s">
        <v>186</v>
      </c>
      <c r="C252" s="105" t="s">
        <v>2161</v>
      </c>
      <c r="D252" s="106"/>
      <c r="E252" s="50" t="s">
        <v>2162</v>
      </c>
      <c r="F252" s="106">
        <v>300009</v>
      </c>
      <c r="G252" s="106">
        <v>0</v>
      </c>
      <c r="H252" s="105">
        <f t="shared" si="26"/>
        <v>300009</v>
      </c>
      <c r="I252" s="106"/>
      <c r="J252" s="150">
        <v>45637</v>
      </c>
      <c r="K252" s="148" t="s">
        <v>2159</v>
      </c>
      <c r="L252" s="54" t="s">
        <v>466</v>
      </c>
      <c r="M252" s="106"/>
    </row>
    <row r="253" spans="1:13">
      <c r="A253" s="43"/>
      <c r="B253" s="352" t="s">
        <v>791</v>
      </c>
      <c r="C253" s="353"/>
      <c r="D253" s="353"/>
      <c r="E253" s="354"/>
      <c r="F253" s="169">
        <f>SUM(F234:F252)</f>
        <v>5563580.5700000003</v>
      </c>
      <c r="G253" s="169">
        <f>SUM(G234:G252)</f>
        <v>0</v>
      </c>
      <c r="H253" s="169">
        <f t="shared" ref="H253" si="29">SUM(H234:H252)</f>
        <v>5563580.5700000003</v>
      </c>
      <c r="I253" s="154"/>
      <c r="J253" s="154"/>
      <c r="K253" s="155"/>
      <c r="L253" s="148"/>
      <c r="M253" s="46"/>
    </row>
    <row r="254" spans="1:13" ht="15.75">
      <c r="A254" s="43"/>
      <c r="B254" s="349" t="s">
        <v>788</v>
      </c>
      <c r="C254" s="350"/>
      <c r="D254" s="350"/>
      <c r="E254" s="350"/>
      <c r="F254" s="350"/>
      <c r="G254" s="350"/>
      <c r="H254" s="350"/>
      <c r="I254" s="350"/>
      <c r="J254" s="350"/>
      <c r="K254" s="350"/>
      <c r="L254" s="350"/>
      <c r="M254" s="351"/>
    </row>
    <row r="255" spans="1:13" ht="76.5">
      <c r="A255" s="43">
        <v>196</v>
      </c>
      <c r="B255" s="105" t="s">
        <v>186</v>
      </c>
      <c r="C255" s="105" t="s">
        <v>198</v>
      </c>
      <c r="D255" s="105"/>
      <c r="E255" s="151" t="s">
        <v>286</v>
      </c>
      <c r="F255" s="105">
        <v>151846.31</v>
      </c>
      <c r="G255" s="105">
        <v>0</v>
      </c>
      <c r="H255" s="105">
        <f>F255-G255</f>
        <v>151846.31</v>
      </c>
      <c r="I255" s="105"/>
      <c r="J255" s="150">
        <v>39010</v>
      </c>
      <c r="K255" s="148" t="s">
        <v>463</v>
      </c>
      <c r="L255" s="54" t="s">
        <v>466</v>
      </c>
      <c r="M255" s="106"/>
    </row>
    <row r="256" spans="1:13" ht="76.5">
      <c r="A256" s="43">
        <v>197</v>
      </c>
      <c r="B256" s="105" t="s">
        <v>186</v>
      </c>
      <c r="C256" s="105" t="s">
        <v>199</v>
      </c>
      <c r="D256" s="105"/>
      <c r="E256" s="151" t="s">
        <v>287</v>
      </c>
      <c r="F256" s="105">
        <v>682571.27</v>
      </c>
      <c r="G256" s="105">
        <v>0</v>
      </c>
      <c r="H256" s="105">
        <f t="shared" ref="H256:H292" si="30">F256-G256</f>
        <v>682571.27</v>
      </c>
      <c r="I256" s="105"/>
      <c r="J256" s="150">
        <v>39010</v>
      </c>
      <c r="K256" s="148" t="s">
        <v>463</v>
      </c>
      <c r="L256" s="54" t="s">
        <v>466</v>
      </c>
      <c r="M256" s="106"/>
    </row>
    <row r="257" spans="1:13" ht="76.5">
      <c r="A257" s="43">
        <v>198</v>
      </c>
      <c r="B257" s="105" t="s">
        <v>186</v>
      </c>
      <c r="C257" s="105" t="s">
        <v>200</v>
      </c>
      <c r="D257" s="105"/>
      <c r="E257" s="151" t="s">
        <v>288</v>
      </c>
      <c r="F257" s="105">
        <v>251357.24</v>
      </c>
      <c r="G257" s="105">
        <v>0</v>
      </c>
      <c r="H257" s="105">
        <f t="shared" si="30"/>
        <v>251357.24</v>
      </c>
      <c r="I257" s="105"/>
      <c r="J257" s="150">
        <v>39010</v>
      </c>
      <c r="K257" s="148" t="s">
        <v>463</v>
      </c>
      <c r="L257" s="54" t="s">
        <v>466</v>
      </c>
      <c r="M257" s="106"/>
    </row>
    <row r="258" spans="1:13" ht="76.5">
      <c r="A258" s="43">
        <v>199</v>
      </c>
      <c r="B258" s="105" t="s">
        <v>186</v>
      </c>
      <c r="C258" s="105" t="s">
        <v>201</v>
      </c>
      <c r="D258" s="105"/>
      <c r="E258" s="151" t="s">
        <v>289</v>
      </c>
      <c r="F258" s="105">
        <v>187965.09</v>
      </c>
      <c r="G258" s="105">
        <v>0</v>
      </c>
      <c r="H258" s="105">
        <f t="shared" si="30"/>
        <v>187965.09</v>
      </c>
      <c r="I258" s="105"/>
      <c r="J258" s="150">
        <v>39010</v>
      </c>
      <c r="K258" s="148" t="s">
        <v>463</v>
      </c>
      <c r="L258" s="54" t="s">
        <v>466</v>
      </c>
      <c r="M258" s="106"/>
    </row>
    <row r="259" spans="1:13" ht="76.5">
      <c r="A259" s="43">
        <v>200</v>
      </c>
      <c r="B259" s="105" t="s">
        <v>186</v>
      </c>
      <c r="C259" s="105" t="s">
        <v>204</v>
      </c>
      <c r="D259" s="105"/>
      <c r="E259" s="151" t="s">
        <v>290</v>
      </c>
      <c r="F259" s="105">
        <v>206393.04</v>
      </c>
      <c r="G259" s="105">
        <v>0</v>
      </c>
      <c r="H259" s="105">
        <f t="shared" si="30"/>
        <v>206393.04</v>
      </c>
      <c r="I259" s="105"/>
      <c r="J259" s="150">
        <v>39010</v>
      </c>
      <c r="K259" s="148" t="s">
        <v>463</v>
      </c>
      <c r="L259" s="54" t="s">
        <v>466</v>
      </c>
      <c r="M259" s="106"/>
    </row>
    <row r="260" spans="1:13" ht="76.5">
      <c r="A260" s="43">
        <v>201</v>
      </c>
      <c r="B260" s="105" t="s">
        <v>186</v>
      </c>
      <c r="C260" s="106" t="s">
        <v>205</v>
      </c>
      <c r="D260" s="106"/>
      <c r="E260" s="50" t="s">
        <v>291</v>
      </c>
      <c r="F260" s="105">
        <v>624339.13</v>
      </c>
      <c r="G260" s="105">
        <v>0</v>
      </c>
      <c r="H260" s="105">
        <f t="shared" si="30"/>
        <v>624339.13</v>
      </c>
      <c r="I260" s="105"/>
      <c r="J260" s="150">
        <v>39010</v>
      </c>
      <c r="K260" s="148" t="s">
        <v>463</v>
      </c>
      <c r="L260" s="54" t="s">
        <v>466</v>
      </c>
      <c r="M260" s="106"/>
    </row>
    <row r="261" spans="1:13" ht="76.5">
      <c r="A261" s="43">
        <v>202</v>
      </c>
      <c r="B261" s="105" t="s">
        <v>186</v>
      </c>
      <c r="C261" s="106" t="s">
        <v>206</v>
      </c>
      <c r="D261" s="106"/>
      <c r="E261" s="50" t="s">
        <v>292</v>
      </c>
      <c r="F261" s="105">
        <v>349393.99</v>
      </c>
      <c r="G261" s="105">
        <v>0</v>
      </c>
      <c r="H261" s="105">
        <f t="shared" si="30"/>
        <v>349393.99</v>
      </c>
      <c r="I261" s="105"/>
      <c r="J261" s="150">
        <v>39010</v>
      </c>
      <c r="K261" s="148" t="s">
        <v>463</v>
      </c>
      <c r="L261" s="54" t="s">
        <v>466</v>
      </c>
      <c r="M261" s="106"/>
    </row>
    <row r="262" spans="1:13" ht="76.5">
      <c r="A262" s="43">
        <v>203</v>
      </c>
      <c r="B262" s="105" t="s">
        <v>186</v>
      </c>
      <c r="C262" s="106" t="s">
        <v>207</v>
      </c>
      <c r="D262" s="106"/>
      <c r="E262" s="50" t="s">
        <v>293</v>
      </c>
      <c r="F262" s="105">
        <v>175434.08</v>
      </c>
      <c r="G262" s="105">
        <v>0</v>
      </c>
      <c r="H262" s="105">
        <f t="shared" si="30"/>
        <v>175434.08</v>
      </c>
      <c r="I262" s="105"/>
      <c r="J262" s="150">
        <v>39010</v>
      </c>
      <c r="K262" s="148" t="s">
        <v>463</v>
      </c>
      <c r="L262" s="54" t="s">
        <v>466</v>
      </c>
      <c r="M262" s="106"/>
    </row>
    <row r="263" spans="1:13" ht="76.5">
      <c r="A263" s="43">
        <v>204</v>
      </c>
      <c r="B263" s="105" t="s">
        <v>186</v>
      </c>
      <c r="C263" s="147" t="s">
        <v>208</v>
      </c>
      <c r="D263" s="106"/>
      <c r="E263" s="50" t="s">
        <v>294</v>
      </c>
      <c r="F263" s="105">
        <v>157006.13</v>
      </c>
      <c r="G263" s="105">
        <v>0</v>
      </c>
      <c r="H263" s="105">
        <f t="shared" si="30"/>
        <v>157006.13</v>
      </c>
      <c r="I263" s="105"/>
      <c r="J263" s="150">
        <v>39010</v>
      </c>
      <c r="K263" s="148" t="s">
        <v>463</v>
      </c>
      <c r="L263" s="54" t="s">
        <v>466</v>
      </c>
      <c r="M263" s="106"/>
    </row>
    <row r="264" spans="1:13" ht="76.5">
      <c r="A264" s="43">
        <v>205</v>
      </c>
      <c r="B264" s="105" t="s">
        <v>186</v>
      </c>
      <c r="C264" s="106" t="s">
        <v>209</v>
      </c>
      <c r="D264" s="106"/>
      <c r="E264" s="50" t="s">
        <v>295</v>
      </c>
      <c r="F264" s="105">
        <v>389052.28</v>
      </c>
      <c r="G264" s="105">
        <v>0</v>
      </c>
      <c r="H264" s="105">
        <f t="shared" si="30"/>
        <v>389052.28</v>
      </c>
      <c r="I264" s="105"/>
      <c r="J264" s="150">
        <v>39010</v>
      </c>
      <c r="K264" s="148" t="s">
        <v>463</v>
      </c>
      <c r="L264" s="54" t="s">
        <v>466</v>
      </c>
      <c r="M264" s="106"/>
    </row>
    <row r="265" spans="1:13" ht="76.5">
      <c r="A265" s="43">
        <v>206</v>
      </c>
      <c r="B265" s="156" t="s">
        <v>186</v>
      </c>
      <c r="C265" s="157" t="s">
        <v>210</v>
      </c>
      <c r="D265" s="157"/>
      <c r="E265" s="158" t="s">
        <v>296</v>
      </c>
      <c r="F265" s="156">
        <v>322857.68</v>
      </c>
      <c r="G265" s="156">
        <v>0</v>
      </c>
      <c r="H265" s="105">
        <f t="shared" si="30"/>
        <v>322857.68</v>
      </c>
      <c r="I265" s="156"/>
      <c r="J265" s="150">
        <v>39010</v>
      </c>
      <c r="K265" s="148" t="s">
        <v>463</v>
      </c>
      <c r="L265" s="54" t="s">
        <v>466</v>
      </c>
      <c r="M265" s="157"/>
    </row>
    <row r="266" spans="1:13" ht="76.5">
      <c r="A266" s="43">
        <v>207</v>
      </c>
      <c r="B266" s="105" t="s">
        <v>186</v>
      </c>
      <c r="C266" s="106" t="s">
        <v>211</v>
      </c>
      <c r="D266" s="106"/>
      <c r="E266" s="50" t="s">
        <v>297</v>
      </c>
      <c r="F266" s="105">
        <v>364140.42</v>
      </c>
      <c r="G266" s="105">
        <v>0</v>
      </c>
      <c r="H266" s="105">
        <f t="shared" si="30"/>
        <v>364140.42</v>
      </c>
      <c r="I266" s="105"/>
      <c r="J266" s="150">
        <v>39010</v>
      </c>
      <c r="K266" s="148" t="s">
        <v>463</v>
      </c>
      <c r="L266" s="54" t="s">
        <v>466</v>
      </c>
      <c r="M266" s="106"/>
    </row>
    <row r="267" spans="1:13" ht="76.5">
      <c r="A267" s="43">
        <v>208</v>
      </c>
      <c r="B267" s="105" t="s">
        <v>186</v>
      </c>
      <c r="C267" s="106" t="s">
        <v>212</v>
      </c>
      <c r="D267" s="106"/>
      <c r="E267" s="50" t="s">
        <v>298</v>
      </c>
      <c r="F267" s="105">
        <v>331703.09999999998</v>
      </c>
      <c r="G267" s="105">
        <v>0</v>
      </c>
      <c r="H267" s="105">
        <f t="shared" si="30"/>
        <v>331703.09999999998</v>
      </c>
      <c r="I267" s="105"/>
      <c r="J267" s="150">
        <v>39010</v>
      </c>
      <c r="K267" s="148" t="s">
        <v>463</v>
      </c>
      <c r="L267" s="54" t="s">
        <v>466</v>
      </c>
      <c r="M267" s="106"/>
    </row>
    <row r="268" spans="1:13" ht="76.5">
      <c r="A268" s="43">
        <v>209</v>
      </c>
      <c r="B268" s="105" t="s">
        <v>186</v>
      </c>
      <c r="C268" s="106" t="s">
        <v>213</v>
      </c>
      <c r="D268" s="106"/>
      <c r="E268" s="50" t="s">
        <v>299</v>
      </c>
      <c r="F268" s="105">
        <v>2860017.84</v>
      </c>
      <c r="G268" s="105">
        <v>0</v>
      </c>
      <c r="H268" s="105">
        <f t="shared" si="30"/>
        <v>2860017.84</v>
      </c>
      <c r="I268" s="105"/>
      <c r="J268" s="150">
        <v>39010</v>
      </c>
      <c r="K268" s="148" t="s">
        <v>463</v>
      </c>
      <c r="L268" s="54" t="s">
        <v>466</v>
      </c>
      <c r="M268" s="106"/>
    </row>
    <row r="269" spans="1:13" ht="76.5">
      <c r="A269" s="43">
        <v>210</v>
      </c>
      <c r="B269" s="105" t="s">
        <v>186</v>
      </c>
      <c r="C269" s="106" t="s">
        <v>214</v>
      </c>
      <c r="D269" s="106"/>
      <c r="E269" s="50" t="s">
        <v>300</v>
      </c>
      <c r="F269" s="105">
        <v>3199092.12</v>
      </c>
      <c r="G269" s="105">
        <v>0</v>
      </c>
      <c r="H269" s="105">
        <f t="shared" si="30"/>
        <v>3199092.12</v>
      </c>
      <c r="I269" s="105"/>
      <c r="J269" s="150">
        <v>39010</v>
      </c>
      <c r="K269" s="148" t="s">
        <v>463</v>
      </c>
      <c r="L269" s="54" t="s">
        <v>466</v>
      </c>
      <c r="M269" s="106"/>
    </row>
    <row r="270" spans="1:13" ht="76.5">
      <c r="A270" s="43">
        <v>211</v>
      </c>
      <c r="B270" s="105" t="s">
        <v>186</v>
      </c>
      <c r="C270" s="106" t="s">
        <v>1272</v>
      </c>
      <c r="D270" s="106"/>
      <c r="E270" s="50" t="s">
        <v>301</v>
      </c>
      <c r="F270" s="105">
        <v>1208873.52</v>
      </c>
      <c r="G270" s="105">
        <v>0</v>
      </c>
      <c r="H270" s="105">
        <f t="shared" si="30"/>
        <v>1208873.52</v>
      </c>
      <c r="I270" s="105"/>
      <c r="J270" s="150">
        <v>39010</v>
      </c>
      <c r="K270" s="148" t="s">
        <v>463</v>
      </c>
      <c r="L270" s="54" t="s">
        <v>466</v>
      </c>
      <c r="M270" s="145"/>
    </row>
    <row r="271" spans="1:13" ht="76.5">
      <c r="A271" s="43">
        <v>212</v>
      </c>
      <c r="B271" s="105" t="s">
        <v>186</v>
      </c>
      <c r="C271" s="106" t="s">
        <v>215</v>
      </c>
      <c r="D271" s="106"/>
      <c r="E271" s="50" t="s">
        <v>302</v>
      </c>
      <c r="F271" s="105">
        <v>101073693.98999999</v>
      </c>
      <c r="G271" s="105">
        <v>0</v>
      </c>
      <c r="H271" s="105">
        <f>F271-G271</f>
        <v>101073693.98999999</v>
      </c>
      <c r="I271" s="105"/>
      <c r="J271" s="150">
        <v>39010</v>
      </c>
      <c r="K271" s="148" t="s">
        <v>463</v>
      </c>
      <c r="L271" s="54" t="s">
        <v>466</v>
      </c>
      <c r="M271" s="145"/>
    </row>
    <row r="272" spans="1:13" ht="76.5">
      <c r="A272" s="43">
        <v>213</v>
      </c>
      <c r="B272" s="153" t="s">
        <v>186</v>
      </c>
      <c r="C272" s="153" t="s">
        <v>216</v>
      </c>
      <c r="D272" s="106"/>
      <c r="E272" s="50" t="s">
        <v>303</v>
      </c>
      <c r="F272" s="105">
        <v>2049188.04</v>
      </c>
      <c r="G272" s="105">
        <v>0</v>
      </c>
      <c r="H272" s="105">
        <f t="shared" si="30"/>
        <v>2049188.04</v>
      </c>
      <c r="I272" s="105"/>
      <c r="J272" s="150">
        <v>39010</v>
      </c>
      <c r="K272" s="148" t="s">
        <v>463</v>
      </c>
      <c r="L272" s="54" t="s">
        <v>466</v>
      </c>
      <c r="M272" s="145"/>
    </row>
    <row r="273" spans="1:13" ht="76.5">
      <c r="A273" s="43">
        <v>214</v>
      </c>
      <c r="B273" s="153" t="s">
        <v>186</v>
      </c>
      <c r="C273" s="153" t="s">
        <v>177</v>
      </c>
      <c r="D273" s="106"/>
      <c r="E273" s="50" t="s">
        <v>307</v>
      </c>
      <c r="F273" s="106">
        <v>331704.65000000002</v>
      </c>
      <c r="G273" s="106">
        <v>0</v>
      </c>
      <c r="H273" s="105">
        <f t="shared" si="30"/>
        <v>331704.65000000002</v>
      </c>
      <c r="I273" s="106"/>
      <c r="J273" s="150">
        <v>39010</v>
      </c>
      <c r="K273" s="148" t="s">
        <v>463</v>
      </c>
      <c r="L273" s="54" t="s">
        <v>466</v>
      </c>
      <c r="M273" s="106"/>
    </row>
    <row r="274" spans="1:13" ht="76.5">
      <c r="A274" s="43">
        <v>215</v>
      </c>
      <c r="B274" s="153" t="s">
        <v>186</v>
      </c>
      <c r="C274" s="153" t="s">
        <v>220</v>
      </c>
      <c r="D274" s="106"/>
      <c r="E274" s="50" t="s">
        <v>308</v>
      </c>
      <c r="F274" s="106">
        <v>433425.58</v>
      </c>
      <c r="G274" s="106">
        <v>0</v>
      </c>
      <c r="H274" s="105">
        <f t="shared" si="30"/>
        <v>433425.58</v>
      </c>
      <c r="I274" s="106"/>
      <c r="J274" s="150">
        <v>39010</v>
      </c>
      <c r="K274" s="148" t="s">
        <v>463</v>
      </c>
      <c r="L274" s="54" t="s">
        <v>466</v>
      </c>
      <c r="M274" s="106"/>
    </row>
    <row r="275" spans="1:13" ht="76.5">
      <c r="A275" s="43">
        <v>216</v>
      </c>
      <c r="B275" s="153" t="s">
        <v>186</v>
      </c>
      <c r="C275" s="153" t="s">
        <v>221</v>
      </c>
      <c r="D275" s="106"/>
      <c r="E275" s="50" t="s">
        <v>309</v>
      </c>
      <c r="F275" s="106">
        <v>84917.38</v>
      </c>
      <c r="G275" s="106">
        <v>0</v>
      </c>
      <c r="H275" s="105">
        <f t="shared" si="30"/>
        <v>84917.38</v>
      </c>
      <c r="I275" s="106"/>
      <c r="J275" s="150">
        <v>39010</v>
      </c>
      <c r="K275" s="148" t="s">
        <v>463</v>
      </c>
      <c r="L275" s="54" t="s">
        <v>466</v>
      </c>
      <c r="M275" s="106"/>
    </row>
    <row r="276" spans="1:13" ht="76.5">
      <c r="A276" s="43">
        <v>217</v>
      </c>
      <c r="B276" s="153" t="s">
        <v>186</v>
      </c>
      <c r="C276" s="153" t="s">
        <v>222</v>
      </c>
      <c r="D276" s="106"/>
      <c r="E276" s="50" t="s">
        <v>310</v>
      </c>
      <c r="F276" s="106">
        <v>168065.64</v>
      </c>
      <c r="G276" s="106">
        <v>0</v>
      </c>
      <c r="H276" s="105">
        <f t="shared" si="30"/>
        <v>168065.64</v>
      </c>
      <c r="I276" s="106"/>
      <c r="J276" s="150">
        <v>39010</v>
      </c>
      <c r="K276" s="148" t="s">
        <v>463</v>
      </c>
      <c r="L276" s="54" t="s">
        <v>466</v>
      </c>
      <c r="M276" s="106"/>
    </row>
    <row r="277" spans="1:13" ht="76.5">
      <c r="A277" s="43">
        <v>218</v>
      </c>
      <c r="B277" s="153" t="s">
        <v>186</v>
      </c>
      <c r="C277" s="153" t="s">
        <v>223</v>
      </c>
      <c r="D277" s="106"/>
      <c r="E277" s="50" t="s">
        <v>311</v>
      </c>
      <c r="F277" s="106">
        <v>126489.51</v>
      </c>
      <c r="G277" s="106">
        <v>0</v>
      </c>
      <c r="H277" s="105">
        <f t="shared" si="30"/>
        <v>126489.51</v>
      </c>
      <c r="I277" s="106"/>
      <c r="J277" s="150">
        <v>39010</v>
      </c>
      <c r="K277" s="148" t="s">
        <v>463</v>
      </c>
      <c r="L277" s="54" t="s">
        <v>466</v>
      </c>
      <c r="M277" s="106"/>
    </row>
    <row r="278" spans="1:13" ht="102">
      <c r="A278" s="43">
        <v>219</v>
      </c>
      <c r="B278" s="159" t="s">
        <v>231</v>
      </c>
      <c r="C278" s="159" t="s">
        <v>323</v>
      </c>
      <c r="D278" s="106"/>
      <c r="E278" s="50" t="s">
        <v>324</v>
      </c>
      <c r="F278" s="106">
        <v>164222</v>
      </c>
      <c r="G278" s="106">
        <v>46529</v>
      </c>
      <c r="H278" s="105">
        <f t="shared" si="30"/>
        <v>117693</v>
      </c>
      <c r="I278" s="106"/>
      <c r="J278" s="160">
        <v>39006</v>
      </c>
      <c r="K278" s="58" t="s">
        <v>579</v>
      </c>
      <c r="L278" s="54" t="s">
        <v>466</v>
      </c>
      <c r="M278" s="106"/>
    </row>
    <row r="279" spans="1:13" ht="102">
      <c r="A279" s="43">
        <v>220</v>
      </c>
      <c r="B279" s="159" t="s">
        <v>231</v>
      </c>
      <c r="C279" s="159" t="s">
        <v>325</v>
      </c>
      <c r="D279" s="106"/>
      <c r="E279" s="50" t="s">
        <v>326</v>
      </c>
      <c r="F279" s="106">
        <v>2627350</v>
      </c>
      <c r="G279" s="106">
        <v>744415.96</v>
      </c>
      <c r="H279" s="105">
        <f t="shared" si="30"/>
        <v>1882934.04</v>
      </c>
      <c r="I279" s="106"/>
      <c r="J279" s="160">
        <v>39006</v>
      </c>
      <c r="K279" s="58" t="s">
        <v>579</v>
      </c>
      <c r="L279" s="54" t="s">
        <v>466</v>
      </c>
      <c r="M279" s="106"/>
    </row>
    <row r="280" spans="1:13" ht="102">
      <c r="A280" s="43">
        <v>221</v>
      </c>
      <c r="B280" s="159" t="s">
        <v>231</v>
      </c>
      <c r="C280" s="159" t="s">
        <v>327</v>
      </c>
      <c r="D280" s="106"/>
      <c r="E280" s="50" t="s">
        <v>328</v>
      </c>
      <c r="F280" s="106">
        <v>1563265</v>
      </c>
      <c r="G280" s="106">
        <v>442924.4</v>
      </c>
      <c r="H280" s="105">
        <f t="shared" si="30"/>
        <v>1120340.6000000001</v>
      </c>
      <c r="I280" s="106"/>
      <c r="J280" s="160">
        <v>39006</v>
      </c>
      <c r="K280" s="58" t="s">
        <v>579</v>
      </c>
      <c r="L280" s="54" t="s">
        <v>466</v>
      </c>
      <c r="M280" s="106"/>
    </row>
    <row r="281" spans="1:13" ht="102">
      <c r="A281" s="43">
        <v>222</v>
      </c>
      <c r="B281" s="159" t="s">
        <v>231</v>
      </c>
      <c r="C281" s="159" t="s">
        <v>329</v>
      </c>
      <c r="E281" s="50" t="s">
        <v>330</v>
      </c>
      <c r="F281" s="106">
        <v>925271</v>
      </c>
      <c r="G281" s="106">
        <v>262160.09999999998</v>
      </c>
      <c r="H281" s="105">
        <f t="shared" si="30"/>
        <v>663110.9</v>
      </c>
      <c r="I281" s="106"/>
      <c r="J281" s="160">
        <v>39006</v>
      </c>
      <c r="K281" s="58" t="s">
        <v>579</v>
      </c>
      <c r="L281" s="54" t="s">
        <v>466</v>
      </c>
      <c r="M281" s="106"/>
    </row>
    <row r="282" spans="1:13" ht="102">
      <c r="A282" s="43">
        <v>223</v>
      </c>
      <c r="B282" s="159" t="s">
        <v>231</v>
      </c>
      <c r="C282" s="159" t="s">
        <v>331</v>
      </c>
      <c r="D282" s="106"/>
      <c r="E282" s="50" t="s">
        <v>332</v>
      </c>
      <c r="F282" s="106">
        <v>886738</v>
      </c>
      <c r="G282" s="106">
        <v>251243.32</v>
      </c>
      <c r="H282" s="105">
        <f t="shared" si="30"/>
        <v>635494.67999999993</v>
      </c>
      <c r="I282" s="106"/>
      <c r="J282" s="160">
        <v>39006</v>
      </c>
      <c r="K282" s="58" t="s">
        <v>579</v>
      </c>
      <c r="L282" s="54" t="s">
        <v>466</v>
      </c>
      <c r="M282" s="106"/>
    </row>
    <row r="283" spans="1:13" ht="102">
      <c r="A283" s="43">
        <v>224</v>
      </c>
      <c r="B283" s="159" t="s">
        <v>231</v>
      </c>
      <c r="C283" s="159" t="s">
        <v>333</v>
      </c>
      <c r="D283" s="106"/>
      <c r="E283" s="50" t="s">
        <v>334</v>
      </c>
      <c r="F283" s="106">
        <v>455415</v>
      </c>
      <c r="G283" s="106">
        <v>129034.08</v>
      </c>
      <c r="H283" s="105">
        <f t="shared" si="30"/>
        <v>326380.92</v>
      </c>
      <c r="I283" s="106"/>
      <c r="J283" s="160">
        <v>39006</v>
      </c>
      <c r="K283" s="58" t="s">
        <v>579</v>
      </c>
      <c r="L283" s="54" t="s">
        <v>466</v>
      </c>
      <c r="M283" s="106"/>
    </row>
    <row r="284" spans="1:13" ht="102">
      <c r="A284" s="43">
        <v>225</v>
      </c>
      <c r="B284" s="159" t="s">
        <v>231</v>
      </c>
      <c r="C284" s="159" t="s">
        <v>335</v>
      </c>
      <c r="D284" s="106"/>
      <c r="E284" s="50" t="s">
        <v>336</v>
      </c>
      <c r="F284" s="106">
        <v>394102</v>
      </c>
      <c r="G284" s="106">
        <v>111662.1</v>
      </c>
      <c r="H284" s="105">
        <f t="shared" si="30"/>
        <v>282439.90000000002</v>
      </c>
      <c r="I284" s="106"/>
      <c r="J284" s="160">
        <v>39006</v>
      </c>
      <c r="K284" s="58" t="s">
        <v>579</v>
      </c>
      <c r="L284" s="54" t="s">
        <v>466</v>
      </c>
      <c r="M284" s="106"/>
    </row>
    <row r="285" spans="1:13" ht="102">
      <c r="A285" s="43">
        <v>226</v>
      </c>
      <c r="B285" s="159" t="s">
        <v>231</v>
      </c>
      <c r="C285" s="159" t="s">
        <v>337</v>
      </c>
      <c r="D285" s="106"/>
      <c r="E285" s="50" t="s">
        <v>338</v>
      </c>
      <c r="F285" s="106">
        <v>560518</v>
      </c>
      <c r="G285" s="106">
        <v>158783.32999999999</v>
      </c>
      <c r="H285" s="105">
        <f t="shared" si="30"/>
        <v>401734.67000000004</v>
      </c>
      <c r="I285" s="106"/>
      <c r="J285" s="160">
        <v>39006</v>
      </c>
      <c r="K285" s="58" t="s">
        <v>579</v>
      </c>
      <c r="L285" s="54" t="s">
        <v>466</v>
      </c>
      <c r="M285" s="106"/>
    </row>
    <row r="286" spans="1:13" ht="102">
      <c r="A286" s="43">
        <v>227</v>
      </c>
      <c r="B286" s="159" t="s">
        <v>231</v>
      </c>
      <c r="C286" s="159" t="s">
        <v>339</v>
      </c>
      <c r="D286" s="106"/>
      <c r="E286" s="50" t="s">
        <v>338</v>
      </c>
      <c r="F286" s="106">
        <v>595550</v>
      </c>
      <c r="G286" s="106">
        <v>168768.68</v>
      </c>
      <c r="H286" s="105">
        <f t="shared" si="30"/>
        <v>426781.32</v>
      </c>
      <c r="I286" s="106"/>
      <c r="J286" s="160">
        <v>39006</v>
      </c>
      <c r="K286" s="58" t="s">
        <v>579</v>
      </c>
      <c r="L286" s="54" t="s">
        <v>466</v>
      </c>
      <c r="M286" s="106"/>
    </row>
    <row r="287" spans="1:13" ht="102">
      <c r="A287" s="43">
        <v>228</v>
      </c>
      <c r="B287" s="159" t="s">
        <v>231</v>
      </c>
      <c r="C287" s="159" t="s">
        <v>340</v>
      </c>
      <c r="D287" s="106"/>
      <c r="E287" s="50" t="s">
        <v>341</v>
      </c>
      <c r="F287" s="106">
        <v>569269</v>
      </c>
      <c r="G287" s="106">
        <v>161292.25</v>
      </c>
      <c r="H287" s="105">
        <f t="shared" si="30"/>
        <v>407976.75</v>
      </c>
      <c r="I287" s="106"/>
      <c r="J287" s="160">
        <v>39006</v>
      </c>
      <c r="K287" s="58" t="s">
        <v>579</v>
      </c>
      <c r="L287" s="54" t="s">
        <v>466</v>
      </c>
      <c r="M287" s="106"/>
    </row>
    <row r="288" spans="1:13" ht="102">
      <c r="A288" s="43">
        <v>229</v>
      </c>
      <c r="B288" s="159" t="s">
        <v>231</v>
      </c>
      <c r="C288" s="159" t="s">
        <v>342</v>
      </c>
      <c r="D288" s="106"/>
      <c r="E288" s="50" t="s">
        <v>343</v>
      </c>
      <c r="F288" s="106">
        <v>985256</v>
      </c>
      <c r="G288" s="106">
        <v>279186.28000000003</v>
      </c>
      <c r="H288" s="105">
        <f t="shared" si="30"/>
        <v>706069.72</v>
      </c>
      <c r="I288" s="106"/>
      <c r="J288" s="160">
        <v>39006</v>
      </c>
      <c r="K288" s="58" t="s">
        <v>579</v>
      </c>
      <c r="L288" s="54" t="s">
        <v>466</v>
      </c>
      <c r="M288" s="106"/>
    </row>
    <row r="289" spans="1:13" ht="102">
      <c r="A289" s="43">
        <v>230</v>
      </c>
      <c r="B289" s="159" t="s">
        <v>231</v>
      </c>
      <c r="C289" s="159" t="s">
        <v>344</v>
      </c>
      <c r="D289" s="106"/>
      <c r="E289" s="50" t="s">
        <v>345</v>
      </c>
      <c r="F289" s="106">
        <v>578021</v>
      </c>
      <c r="G289" s="106">
        <v>163743.4</v>
      </c>
      <c r="H289" s="105">
        <f t="shared" si="30"/>
        <v>414277.6</v>
      </c>
      <c r="I289" s="106"/>
      <c r="J289" s="160">
        <v>39006</v>
      </c>
      <c r="K289" s="58" t="s">
        <v>579</v>
      </c>
      <c r="L289" s="54" t="s">
        <v>466</v>
      </c>
      <c r="M289" s="106"/>
    </row>
    <row r="290" spans="1:13" ht="76.5">
      <c r="A290" s="43">
        <v>231</v>
      </c>
      <c r="B290" s="153" t="s">
        <v>186</v>
      </c>
      <c r="C290" s="153" t="s">
        <v>224</v>
      </c>
      <c r="D290" s="106"/>
      <c r="E290" s="50" t="s">
        <v>312</v>
      </c>
      <c r="F290" s="106">
        <v>804945.96</v>
      </c>
      <c r="G290" s="106">
        <v>0</v>
      </c>
      <c r="H290" s="105">
        <f t="shared" ref="H290:H291" si="31">F290-G290</f>
        <v>804945.96</v>
      </c>
      <c r="I290" s="106"/>
      <c r="J290" s="150">
        <v>39010</v>
      </c>
      <c r="K290" s="148" t="s">
        <v>463</v>
      </c>
      <c r="L290" s="54" t="s">
        <v>466</v>
      </c>
      <c r="M290" s="106"/>
    </row>
    <row r="291" spans="1:13" ht="114.75">
      <c r="A291" s="43">
        <v>232</v>
      </c>
      <c r="B291" s="153" t="s">
        <v>186</v>
      </c>
      <c r="C291" s="153" t="s">
        <v>2147</v>
      </c>
      <c r="D291" s="106"/>
      <c r="E291" s="50" t="s">
        <v>2150</v>
      </c>
      <c r="F291" s="106">
        <v>131012</v>
      </c>
      <c r="G291" s="106">
        <v>0</v>
      </c>
      <c r="H291" s="105">
        <f t="shared" si="31"/>
        <v>131012</v>
      </c>
      <c r="I291" s="106"/>
      <c r="J291" s="112">
        <v>45933</v>
      </c>
      <c r="K291" s="58" t="s">
        <v>2148</v>
      </c>
      <c r="L291" s="62" t="s">
        <v>2139</v>
      </c>
      <c r="M291" s="106"/>
    </row>
    <row r="292" spans="1:13" ht="114.75">
      <c r="A292" s="43">
        <v>233</v>
      </c>
      <c r="B292" s="153" t="s">
        <v>186</v>
      </c>
      <c r="C292" s="153" t="s">
        <v>2151</v>
      </c>
      <c r="D292" s="106"/>
      <c r="E292" s="50" t="s">
        <v>2149</v>
      </c>
      <c r="F292" s="106">
        <v>290121.5</v>
      </c>
      <c r="G292" s="106">
        <v>0</v>
      </c>
      <c r="H292" s="105">
        <f t="shared" si="30"/>
        <v>290121.5</v>
      </c>
      <c r="I292" s="106"/>
      <c r="J292" s="112">
        <v>45950</v>
      </c>
      <c r="K292" s="58" t="s">
        <v>2152</v>
      </c>
      <c r="L292" s="62" t="s">
        <v>2139</v>
      </c>
      <c r="M292" s="106"/>
    </row>
    <row r="293" spans="1:13">
      <c r="A293" s="43"/>
      <c r="B293" s="352" t="s">
        <v>792</v>
      </c>
      <c r="C293" s="353"/>
      <c r="D293" s="353"/>
      <c r="E293" s="354"/>
      <c r="F293" s="169">
        <f>SUM(F255:F292)</f>
        <v>127260584.48999999</v>
      </c>
      <c r="G293" s="169">
        <f>SUM(G255:G292)</f>
        <v>2919742.9</v>
      </c>
      <c r="H293" s="169">
        <f t="shared" ref="H293" si="32">SUM(H255:H292)</f>
        <v>124340841.59</v>
      </c>
      <c r="I293" s="154"/>
      <c r="J293" s="154"/>
      <c r="K293" s="155"/>
      <c r="L293" s="148"/>
      <c r="M293" s="46"/>
    </row>
    <row r="294" spans="1:13" ht="15.75">
      <c r="A294" s="43"/>
      <c r="B294" s="349" t="s">
        <v>789</v>
      </c>
      <c r="C294" s="350"/>
      <c r="D294" s="350"/>
      <c r="E294" s="350"/>
      <c r="F294" s="350"/>
      <c r="G294" s="350"/>
      <c r="H294" s="350"/>
      <c r="I294" s="350"/>
      <c r="J294" s="350"/>
      <c r="K294" s="350"/>
      <c r="L294" s="350"/>
      <c r="M294" s="351"/>
    </row>
    <row r="295" spans="1:13" ht="76.5">
      <c r="A295" s="43">
        <v>234</v>
      </c>
      <c r="B295" s="153" t="s">
        <v>186</v>
      </c>
      <c r="C295" s="153" t="s">
        <v>217</v>
      </c>
      <c r="D295" s="106"/>
      <c r="E295" s="50" t="s">
        <v>304</v>
      </c>
      <c r="F295" s="105">
        <v>663409.80000000005</v>
      </c>
      <c r="G295" s="105">
        <v>0</v>
      </c>
      <c r="H295" s="105">
        <f>F295-G295</f>
        <v>663409.80000000005</v>
      </c>
      <c r="I295" s="105"/>
      <c r="J295" s="150">
        <v>39010</v>
      </c>
      <c r="K295" s="148" t="s">
        <v>463</v>
      </c>
      <c r="L295" s="54" t="s">
        <v>466</v>
      </c>
      <c r="M295" s="106"/>
    </row>
    <row r="296" spans="1:13" ht="76.5">
      <c r="A296" s="43">
        <v>235</v>
      </c>
      <c r="B296" s="153" t="s">
        <v>186</v>
      </c>
      <c r="C296" s="153" t="s">
        <v>225</v>
      </c>
      <c r="D296" s="106"/>
      <c r="E296" s="50" t="s">
        <v>313</v>
      </c>
      <c r="F296" s="106">
        <v>58970.400000000001</v>
      </c>
      <c r="G296" s="106">
        <v>0</v>
      </c>
      <c r="H296" s="105">
        <f>F296-G296</f>
        <v>58970.400000000001</v>
      </c>
      <c r="I296" s="106"/>
      <c r="J296" s="150">
        <v>39010</v>
      </c>
      <c r="K296" s="148" t="s">
        <v>463</v>
      </c>
      <c r="L296" s="54" t="s">
        <v>466</v>
      </c>
      <c r="M296" s="106"/>
    </row>
    <row r="297" spans="1:13">
      <c r="A297" s="43"/>
      <c r="B297" s="352" t="s">
        <v>792</v>
      </c>
      <c r="C297" s="353"/>
      <c r="D297" s="353"/>
      <c r="E297" s="354"/>
      <c r="F297" s="169">
        <f>SUM(F295:F296)</f>
        <v>722380.20000000007</v>
      </c>
      <c r="G297" s="169">
        <f>SUM(G295:G296)</f>
        <v>0</v>
      </c>
      <c r="H297" s="169">
        <f t="shared" ref="H297" si="33">SUM(H295:H296)</f>
        <v>722380.20000000007</v>
      </c>
      <c r="I297" s="154"/>
      <c r="J297" s="154"/>
      <c r="K297" s="155"/>
      <c r="L297" s="148"/>
      <c r="M297" s="46"/>
    </row>
    <row r="298" spans="1:13" ht="15.75">
      <c r="A298" s="43"/>
      <c r="B298" s="349" t="s">
        <v>790</v>
      </c>
      <c r="C298" s="350"/>
      <c r="D298" s="350"/>
      <c r="E298" s="350"/>
      <c r="F298" s="350"/>
      <c r="G298" s="350"/>
      <c r="H298" s="350"/>
      <c r="I298" s="350"/>
      <c r="J298" s="350"/>
      <c r="K298" s="350"/>
      <c r="L298" s="350"/>
      <c r="M298" s="351"/>
    </row>
    <row r="299" spans="1:13" ht="76.5">
      <c r="A299" s="43">
        <v>236</v>
      </c>
      <c r="B299" s="153" t="s">
        <v>186</v>
      </c>
      <c r="C299" s="153" t="s">
        <v>218</v>
      </c>
      <c r="D299" s="106"/>
      <c r="E299" s="50" t="s">
        <v>306</v>
      </c>
      <c r="F299" s="106">
        <v>368559</v>
      </c>
      <c r="G299" s="106">
        <v>0</v>
      </c>
      <c r="H299" s="106">
        <f>F299-G299</f>
        <v>368559</v>
      </c>
      <c r="I299" s="106"/>
      <c r="J299" s="150">
        <v>39010</v>
      </c>
      <c r="K299" s="148" t="s">
        <v>463</v>
      </c>
      <c r="L299" s="54" t="s">
        <v>466</v>
      </c>
      <c r="M299" s="106"/>
    </row>
    <row r="300" spans="1:13" ht="76.5">
      <c r="A300" s="43">
        <v>237</v>
      </c>
      <c r="B300" s="153" t="s">
        <v>186</v>
      </c>
      <c r="C300" s="153" t="s">
        <v>305</v>
      </c>
      <c r="D300" s="106"/>
      <c r="E300" s="50" t="s">
        <v>279</v>
      </c>
      <c r="F300" s="105">
        <v>257991.3</v>
      </c>
      <c r="G300" s="105">
        <v>0</v>
      </c>
      <c r="H300" s="106">
        <f t="shared" ref="H300:H317" si="34">F300-G300</f>
        <v>257991.3</v>
      </c>
      <c r="I300" s="105"/>
      <c r="J300" s="150">
        <v>39010</v>
      </c>
      <c r="K300" s="148" t="s">
        <v>463</v>
      </c>
      <c r="L300" s="54" t="s">
        <v>466</v>
      </c>
      <c r="M300" s="106"/>
    </row>
    <row r="301" spans="1:13" ht="76.5">
      <c r="A301" s="43">
        <v>238</v>
      </c>
      <c r="B301" s="153" t="s">
        <v>186</v>
      </c>
      <c r="C301" s="153" t="s">
        <v>226</v>
      </c>
      <c r="D301" s="106"/>
      <c r="E301" s="50" t="s">
        <v>314</v>
      </c>
      <c r="F301" s="106">
        <v>232192.27</v>
      </c>
      <c r="G301" s="106">
        <v>0</v>
      </c>
      <c r="H301" s="106">
        <f t="shared" si="34"/>
        <v>232192.27</v>
      </c>
      <c r="I301" s="106"/>
      <c r="J301" s="150">
        <v>39010</v>
      </c>
      <c r="K301" s="148" t="s">
        <v>463</v>
      </c>
      <c r="L301" s="54" t="s">
        <v>466</v>
      </c>
      <c r="M301" s="106"/>
    </row>
    <row r="302" spans="1:13" ht="76.5">
      <c r="A302" s="43">
        <v>239</v>
      </c>
      <c r="B302" s="153" t="s">
        <v>186</v>
      </c>
      <c r="C302" s="153" t="s">
        <v>427</v>
      </c>
      <c r="D302" s="106"/>
      <c r="E302" s="50" t="s">
        <v>315</v>
      </c>
      <c r="F302" s="106">
        <v>364973.57</v>
      </c>
      <c r="G302" s="106">
        <v>0</v>
      </c>
      <c r="H302" s="106">
        <f t="shared" si="34"/>
        <v>364973.57</v>
      </c>
      <c r="I302" s="106"/>
      <c r="J302" s="150">
        <v>39010</v>
      </c>
      <c r="K302" s="148" t="s">
        <v>463</v>
      </c>
      <c r="L302" s="54" t="s">
        <v>466</v>
      </c>
      <c r="M302" s="106"/>
    </row>
    <row r="303" spans="1:13" ht="102">
      <c r="A303" s="43">
        <v>240</v>
      </c>
      <c r="B303" s="159" t="s">
        <v>231</v>
      </c>
      <c r="C303" s="159" t="s">
        <v>346</v>
      </c>
      <c r="D303" s="106"/>
      <c r="E303" s="50" t="s">
        <v>347</v>
      </c>
      <c r="F303" s="106">
        <v>2101880</v>
      </c>
      <c r="G303" s="106">
        <v>595532.43999999994</v>
      </c>
      <c r="H303" s="106">
        <f t="shared" si="34"/>
        <v>1506347.56</v>
      </c>
      <c r="I303" s="106"/>
      <c r="J303" s="160">
        <v>39006</v>
      </c>
      <c r="K303" s="58" t="s">
        <v>579</v>
      </c>
      <c r="L303" s="54" t="s">
        <v>466</v>
      </c>
      <c r="M303" s="106"/>
    </row>
    <row r="304" spans="1:13" ht="102">
      <c r="A304" s="43">
        <v>241</v>
      </c>
      <c r="B304" s="159" t="s">
        <v>231</v>
      </c>
      <c r="C304" s="159" t="s">
        <v>348</v>
      </c>
      <c r="D304" s="106"/>
      <c r="E304" s="50" t="s">
        <v>349</v>
      </c>
      <c r="F304" s="106">
        <v>656838</v>
      </c>
      <c r="G304" s="106">
        <v>186104.44</v>
      </c>
      <c r="H304" s="106">
        <f t="shared" si="34"/>
        <v>470733.56</v>
      </c>
      <c r="I304" s="106"/>
      <c r="J304" s="160">
        <v>39006</v>
      </c>
      <c r="K304" s="58" t="s">
        <v>579</v>
      </c>
      <c r="L304" s="54" t="s">
        <v>466</v>
      </c>
      <c r="M304" s="106"/>
    </row>
    <row r="305" spans="1:13" ht="102">
      <c r="A305" s="43">
        <v>242</v>
      </c>
      <c r="B305" s="159" t="s">
        <v>231</v>
      </c>
      <c r="C305" s="159" t="s">
        <v>350</v>
      </c>
      <c r="D305" s="106"/>
      <c r="E305" s="50" t="s">
        <v>351</v>
      </c>
      <c r="F305" s="106">
        <v>875783</v>
      </c>
      <c r="G305" s="106">
        <v>245138.24</v>
      </c>
      <c r="H305" s="106">
        <f t="shared" si="34"/>
        <v>630644.76</v>
      </c>
      <c r="I305" s="106"/>
      <c r="J305" s="160">
        <v>39006</v>
      </c>
      <c r="K305" s="58" t="s">
        <v>579</v>
      </c>
      <c r="L305" s="54" t="s">
        <v>466</v>
      </c>
      <c r="M305" s="106"/>
    </row>
    <row r="306" spans="1:13" ht="102">
      <c r="A306" s="43">
        <v>243</v>
      </c>
      <c r="B306" s="159" t="s">
        <v>231</v>
      </c>
      <c r="C306" s="159" t="s">
        <v>352</v>
      </c>
      <c r="D306" s="106"/>
      <c r="E306" s="50" t="s">
        <v>353</v>
      </c>
      <c r="F306" s="106">
        <v>481682</v>
      </c>
      <c r="G306" s="106">
        <v>139475.88</v>
      </c>
      <c r="H306" s="106">
        <f t="shared" si="34"/>
        <v>342206.12</v>
      </c>
      <c r="I306" s="106"/>
      <c r="J306" s="160">
        <v>39006</v>
      </c>
      <c r="K306" s="58" t="s">
        <v>579</v>
      </c>
      <c r="L306" s="54" t="s">
        <v>466</v>
      </c>
      <c r="M306" s="106"/>
    </row>
    <row r="307" spans="1:13" ht="102">
      <c r="A307" s="43">
        <v>244</v>
      </c>
      <c r="B307" s="159" t="s">
        <v>231</v>
      </c>
      <c r="C307" s="106" t="s">
        <v>354</v>
      </c>
      <c r="D307" s="106"/>
      <c r="E307" s="50" t="s">
        <v>355</v>
      </c>
      <c r="F307" s="106">
        <v>1488832</v>
      </c>
      <c r="G307" s="106">
        <v>421835.94999999995</v>
      </c>
      <c r="H307" s="106">
        <f t="shared" si="34"/>
        <v>1066996.05</v>
      </c>
      <c r="I307" s="106"/>
      <c r="J307" s="160">
        <v>39006</v>
      </c>
      <c r="K307" s="58" t="s">
        <v>579</v>
      </c>
      <c r="L307" s="54" t="s">
        <v>466</v>
      </c>
      <c r="M307" s="106"/>
    </row>
    <row r="308" spans="1:13" ht="102">
      <c r="A308" s="43">
        <v>245</v>
      </c>
      <c r="B308" s="159" t="s">
        <v>231</v>
      </c>
      <c r="C308" s="106" t="s">
        <v>356</v>
      </c>
      <c r="D308" s="106"/>
      <c r="E308" s="50" t="s">
        <v>351</v>
      </c>
      <c r="F308" s="106">
        <v>875783</v>
      </c>
      <c r="G308" s="106">
        <v>248138.8</v>
      </c>
      <c r="H308" s="106">
        <f t="shared" si="34"/>
        <v>627644.19999999995</v>
      </c>
      <c r="I308" s="106"/>
      <c r="J308" s="160">
        <v>39006</v>
      </c>
      <c r="K308" s="58" t="s">
        <v>579</v>
      </c>
      <c r="L308" s="54" t="s">
        <v>466</v>
      </c>
      <c r="M308" s="106"/>
    </row>
    <row r="309" spans="1:13" ht="76.5">
      <c r="A309" s="43">
        <v>246</v>
      </c>
      <c r="B309" s="153" t="s">
        <v>186</v>
      </c>
      <c r="C309" s="153" t="s">
        <v>262</v>
      </c>
      <c r="D309" s="106"/>
      <c r="E309" s="50" t="s">
        <v>316</v>
      </c>
      <c r="F309" s="106">
        <v>77397.429999999993</v>
      </c>
      <c r="G309" s="106">
        <v>0</v>
      </c>
      <c r="H309" s="106">
        <f t="shared" si="34"/>
        <v>77397.429999999993</v>
      </c>
      <c r="I309" s="106"/>
      <c r="J309" s="150">
        <v>39010</v>
      </c>
      <c r="K309" s="148" t="s">
        <v>463</v>
      </c>
      <c r="L309" s="54" t="s">
        <v>466</v>
      </c>
      <c r="M309" s="106"/>
    </row>
    <row r="310" spans="1:13" ht="102">
      <c r="A310" s="43">
        <v>247</v>
      </c>
      <c r="B310" s="159" t="s">
        <v>231</v>
      </c>
      <c r="C310" s="106" t="s">
        <v>357</v>
      </c>
      <c r="D310" s="106"/>
      <c r="E310" s="50" t="s">
        <v>358</v>
      </c>
      <c r="F310" s="106">
        <v>2014302</v>
      </c>
      <c r="G310" s="106">
        <v>570721.23</v>
      </c>
      <c r="H310" s="106">
        <f t="shared" si="34"/>
        <v>1443580.77</v>
      </c>
      <c r="I310" s="106"/>
      <c r="J310" s="160">
        <v>39006</v>
      </c>
      <c r="K310" s="58" t="s">
        <v>579</v>
      </c>
      <c r="L310" s="54" t="s">
        <v>466</v>
      </c>
      <c r="M310" s="106"/>
    </row>
    <row r="311" spans="1:13" ht="102">
      <c r="A311" s="43">
        <v>248</v>
      </c>
      <c r="B311" s="159" t="s">
        <v>231</v>
      </c>
      <c r="C311" s="106" t="s">
        <v>359</v>
      </c>
      <c r="D311" s="106"/>
      <c r="E311" s="50" t="s">
        <v>351</v>
      </c>
      <c r="F311" s="106">
        <v>875783</v>
      </c>
      <c r="G311" s="106">
        <v>248138.80000000005</v>
      </c>
      <c r="H311" s="106">
        <f t="shared" si="34"/>
        <v>627644.19999999995</v>
      </c>
      <c r="I311" s="106"/>
      <c r="J311" s="160">
        <v>39006</v>
      </c>
      <c r="K311" s="58" t="s">
        <v>579</v>
      </c>
      <c r="L311" s="54" t="s">
        <v>466</v>
      </c>
      <c r="M311" s="106"/>
    </row>
    <row r="312" spans="1:13" ht="102">
      <c r="A312" s="43">
        <v>249</v>
      </c>
      <c r="B312" s="159" t="s">
        <v>231</v>
      </c>
      <c r="C312" s="106" t="s">
        <v>360</v>
      </c>
      <c r="D312" s="106"/>
      <c r="E312" s="50" t="s">
        <v>361</v>
      </c>
      <c r="F312" s="106">
        <v>744416</v>
      </c>
      <c r="G312" s="106">
        <v>210916.54000000004</v>
      </c>
      <c r="H312" s="106">
        <f t="shared" si="34"/>
        <v>533499.46</v>
      </c>
      <c r="I312" s="106"/>
      <c r="J312" s="160">
        <v>39006</v>
      </c>
      <c r="K312" s="58" t="s">
        <v>579</v>
      </c>
      <c r="L312" s="54" t="s">
        <v>466</v>
      </c>
      <c r="M312" s="106"/>
    </row>
    <row r="313" spans="1:13" ht="102">
      <c r="A313" s="43">
        <v>250</v>
      </c>
      <c r="B313" s="159" t="s">
        <v>231</v>
      </c>
      <c r="C313" s="106" t="s">
        <v>362</v>
      </c>
      <c r="D313" s="106"/>
      <c r="E313" s="50" t="s">
        <v>363</v>
      </c>
      <c r="F313" s="106">
        <v>481682</v>
      </c>
      <c r="G313" s="106">
        <v>136503.65999999997</v>
      </c>
      <c r="H313" s="106">
        <f t="shared" si="34"/>
        <v>345178.34</v>
      </c>
      <c r="I313" s="106"/>
      <c r="J313" s="160">
        <v>39006</v>
      </c>
      <c r="K313" s="58" t="s">
        <v>579</v>
      </c>
      <c r="L313" s="54" t="s">
        <v>466</v>
      </c>
      <c r="M313" s="106"/>
    </row>
    <row r="314" spans="1:13" ht="102">
      <c r="A314" s="43">
        <v>251</v>
      </c>
      <c r="B314" s="159" t="s">
        <v>231</v>
      </c>
      <c r="C314" s="106" t="s">
        <v>364</v>
      </c>
      <c r="D314" s="106"/>
      <c r="E314" s="50" t="s">
        <v>363</v>
      </c>
      <c r="F314" s="106">
        <v>481682</v>
      </c>
      <c r="G314" s="106">
        <v>136503.65999999997</v>
      </c>
      <c r="H314" s="106">
        <f t="shared" si="34"/>
        <v>345178.34</v>
      </c>
      <c r="I314" s="106"/>
      <c r="J314" s="160">
        <v>39006</v>
      </c>
      <c r="K314" s="58" t="s">
        <v>579</v>
      </c>
      <c r="L314" s="54" t="s">
        <v>466</v>
      </c>
      <c r="M314" s="106"/>
    </row>
    <row r="315" spans="1:13" ht="102">
      <c r="A315" s="43">
        <v>252</v>
      </c>
      <c r="B315" s="159" t="s">
        <v>231</v>
      </c>
      <c r="C315" s="106" t="s">
        <v>365</v>
      </c>
      <c r="D315" s="106"/>
      <c r="E315" s="50" t="s">
        <v>363</v>
      </c>
      <c r="F315" s="106">
        <v>481682</v>
      </c>
      <c r="G315" s="106">
        <v>136503.65999999997</v>
      </c>
      <c r="H315" s="106">
        <f t="shared" si="34"/>
        <v>345178.34</v>
      </c>
      <c r="I315" s="106"/>
      <c r="J315" s="160">
        <v>39006</v>
      </c>
      <c r="K315" s="58" t="s">
        <v>579</v>
      </c>
      <c r="L315" s="54" t="s">
        <v>466</v>
      </c>
      <c r="M315" s="106"/>
    </row>
    <row r="316" spans="1:13" ht="102">
      <c r="A316" s="43">
        <v>253</v>
      </c>
      <c r="B316" s="159" t="s">
        <v>231</v>
      </c>
      <c r="C316" s="106" t="s">
        <v>366</v>
      </c>
      <c r="D316" s="106"/>
      <c r="E316" s="50" t="s">
        <v>338</v>
      </c>
      <c r="F316" s="106">
        <v>700624</v>
      </c>
      <c r="G316" s="106">
        <v>198508.86</v>
      </c>
      <c r="H316" s="106">
        <f t="shared" si="34"/>
        <v>502115.14</v>
      </c>
      <c r="I316" s="106"/>
      <c r="J316" s="160">
        <v>39006</v>
      </c>
      <c r="K316" s="58" t="s">
        <v>579</v>
      </c>
      <c r="L316" s="54" t="s">
        <v>466</v>
      </c>
      <c r="M316" s="106"/>
    </row>
    <row r="317" spans="1:13" ht="216.75">
      <c r="A317" s="43">
        <v>254</v>
      </c>
      <c r="B317" s="159" t="s">
        <v>231</v>
      </c>
      <c r="C317" s="106" t="s">
        <v>407</v>
      </c>
      <c r="D317" s="106" t="s">
        <v>957</v>
      </c>
      <c r="E317" s="50" t="s">
        <v>572</v>
      </c>
      <c r="F317" s="106">
        <v>44836990</v>
      </c>
      <c r="G317" s="106">
        <v>0</v>
      </c>
      <c r="H317" s="106">
        <f t="shared" si="34"/>
        <v>44836990</v>
      </c>
      <c r="I317" s="106"/>
      <c r="J317" s="160">
        <v>41809</v>
      </c>
      <c r="K317" s="106" t="s">
        <v>578</v>
      </c>
      <c r="L317" s="54" t="s">
        <v>466</v>
      </c>
      <c r="M317" s="106"/>
    </row>
    <row r="318" spans="1:13">
      <c r="A318" s="43"/>
      <c r="B318" s="352" t="s">
        <v>793</v>
      </c>
      <c r="C318" s="353"/>
      <c r="D318" s="353"/>
      <c r="E318" s="354"/>
      <c r="F318" s="169">
        <f>SUM(F299:F317)</f>
        <v>58399072.57</v>
      </c>
      <c r="G318" s="169">
        <f>SUM(G299:G317)</f>
        <v>3474022.1600000006</v>
      </c>
      <c r="H318" s="169">
        <f t="shared" ref="H318" si="35">SUM(H299:H317)</f>
        <v>54925050.409999996</v>
      </c>
      <c r="I318" s="154"/>
      <c r="J318" s="154"/>
      <c r="K318" s="155"/>
      <c r="L318" s="148"/>
      <c r="M318" s="46"/>
    </row>
    <row r="319" spans="1:13">
      <c r="A319" s="43"/>
      <c r="B319" s="352" t="s">
        <v>794</v>
      </c>
      <c r="C319" s="353"/>
      <c r="D319" s="353"/>
      <c r="E319" s="354"/>
      <c r="F319" s="169">
        <f>F253+F293+F318+F297</f>
        <v>191945617.82999998</v>
      </c>
      <c r="G319" s="169">
        <f>G318+G297+G293+G253</f>
        <v>6393765.0600000005</v>
      </c>
      <c r="H319" s="169">
        <f t="shared" ref="H319" si="36">H253+H293+H318+H297</f>
        <v>185551852.76999998</v>
      </c>
      <c r="I319" s="154"/>
      <c r="J319" s="154"/>
      <c r="K319" s="161"/>
      <c r="L319" s="148"/>
      <c r="M319" s="46"/>
    </row>
    <row r="320" spans="1:13">
      <c r="A320" s="43"/>
      <c r="B320" s="348" t="s">
        <v>1373</v>
      </c>
      <c r="C320" s="348"/>
      <c r="D320" s="348"/>
      <c r="E320" s="348"/>
      <c r="F320" s="73">
        <f>F97+F127+F169+F174+F185+F191+F195+F198+F203+F207+F213+F218+F231+F319</f>
        <v>212678540.50999999</v>
      </c>
      <c r="G320" s="73">
        <f>G319+G231+G218</f>
        <v>6447766.3900000006</v>
      </c>
      <c r="H320" s="73">
        <f>F320-G320</f>
        <v>206230774.12</v>
      </c>
      <c r="I320" s="105"/>
      <c r="J320" s="169"/>
      <c r="K320" s="106"/>
      <c r="L320" s="106"/>
      <c r="M320" s="106"/>
    </row>
    <row r="322" spans="2:9" ht="52.5" customHeight="1">
      <c r="B322" s="233" t="s">
        <v>2180</v>
      </c>
      <c r="C322" s="233"/>
      <c r="D322" s="186"/>
      <c r="E322" s="186"/>
      <c r="F322" s="185"/>
      <c r="G322" s="186"/>
      <c r="H322" s="338" t="s">
        <v>2179</v>
      </c>
      <c r="I322" s="338"/>
    </row>
    <row r="323" spans="2:9">
      <c r="B323" s="233"/>
      <c r="C323" s="233"/>
      <c r="D323" s="186"/>
      <c r="E323" s="186"/>
      <c r="F323" s="185"/>
      <c r="G323" s="186"/>
      <c r="H323" s="341"/>
      <c r="I323" s="341"/>
    </row>
    <row r="324" spans="2:9">
      <c r="B324" s="337"/>
      <c r="C324" s="337"/>
      <c r="D324" s="186"/>
      <c r="E324" s="186"/>
      <c r="F324" s="185"/>
      <c r="G324" s="186"/>
      <c r="H324" s="341"/>
      <c r="I324" s="341"/>
    </row>
  </sheetData>
  <mergeCells count="74">
    <mergeCell ref="A5:A6"/>
    <mergeCell ref="B1:L1"/>
    <mergeCell ref="B207:E207"/>
    <mergeCell ref="B213:E213"/>
    <mergeCell ref="B208:M208"/>
    <mergeCell ref="B8:M8"/>
    <mergeCell ref="B9:M9"/>
    <mergeCell ref="B3:M3"/>
    <mergeCell ref="B4:M4"/>
    <mergeCell ref="B111:M111"/>
    <mergeCell ref="B113:E113"/>
    <mergeCell ref="B114:M114"/>
    <mergeCell ref="B120:M120"/>
    <mergeCell ref="B5:B6"/>
    <mergeCell ref="C5:C6"/>
    <mergeCell ref="D5:D6"/>
    <mergeCell ref="B97:E97"/>
    <mergeCell ref="B98:M98"/>
    <mergeCell ref="B232:M232"/>
    <mergeCell ref="B196:M196"/>
    <mergeCell ref="B198:E198"/>
    <mergeCell ref="B199:M199"/>
    <mergeCell ref="B203:E203"/>
    <mergeCell ref="B204:M204"/>
    <mergeCell ref="B214:M214"/>
    <mergeCell ref="B231:E231"/>
    <mergeCell ref="B298:M298"/>
    <mergeCell ref="B318:E318"/>
    <mergeCell ref="E5:E6"/>
    <mergeCell ref="F5:H5"/>
    <mergeCell ref="B192:M192"/>
    <mergeCell ref="B195:E195"/>
    <mergeCell ref="B119:E119"/>
    <mergeCell ref="A53:M53"/>
    <mergeCell ref="I5:I6"/>
    <mergeCell ref="J5:J6"/>
    <mergeCell ref="K5:K6"/>
    <mergeCell ref="B154:E154"/>
    <mergeCell ref="L5:L6"/>
    <mergeCell ref="A69:M69"/>
    <mergeCell ref="B84:M84"/>
    <mergeCell ref="B96:E96"/>
    <mergeCell ref="B319:E319"/>
    <mergeCell ref="M5:M6"/>
    <mergeCell ref="B218:E218"/>
    <mergeCell ref="B219:M219"/>
    <mergeCell ref="B155:M155"/>
    <mergeCell ref="B168:E168"/>
    <mergeCell ref="B169:E169"/>
    <mergeCell ref="B170:M170"/>
    <mergeCell ref="B174:E174"/>
    <mergeCell ref="B175:M175"/>
    <mergeCell ref="B185:E185"/>
    <mergeCell ref="B186:M186"/>
    <mergeCell ref="B191:E191"/>
    <mergeCell ref="B99:M99"/>
    <mergeCell ref="B110:E110"/>
    <mergeCell ref="B297:E297"/>
    <mergeCell ref="B323:C323"/>
    <mergeCell ref="H323:I323"/>
    <mergeCell ref="B324:C324"/>
    <mergeCell ref="H324:I324"/>
    <mergeCell ref="B126:E126"/>
    <mergeCell ref="B127:E127"/>
    <mergeCell ref="B128:M128"/>
    <mergeCell ref="B129:M129"/>
    <mergeCell ref="B322:C322"/>
    <mergeCell ref="H322:I322"/>
    <mergeCell ref="B320:E320"/>
    <mergeCell ref="B233:M233"/>
    <mergeCell ref="B253:E253"/>
    <mergeCell ref="B254:M254"/>
    <mergeCell ref="B293:E293"/>
    <mergeCell ref="B294:M294"/>
  </mergeCells>
  <pageMargins left="0.78740157480314965" right="0" top="1.1811023622047245" bottom="0.39370078740157483" header="0.31496062992125984" footer="0.31496062992125984"/>
  <pageSetup paperSize="9" scale="65" firstPageNumber="96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tabSelected="1" view="pageLayout" topLeftCell="A10" zoomScaleNormal="100" zoomScaleSheetLayoutView="90" workbookViewId="0">
      <selection activeCell="I7" sqref="I7"/>
    </sheetView>
  </sheetViews>
  <sheetFormatPr defaultColWidth="8.85546875" defaultRowHeight="12.75"/>
  <cols>
    <col min="1" max="1" width="22.7109375" style="1" customWidth="1"/>
    <col min="2" max="2" width="15.7109375" style="1" customWidth="1"/>
    <col min="3" max="3" width="16" style="1" customWidth="1"/>
    <col min="4" max="4" width="20.7109375" style="1" customWidth="1"/>
    <col min="5" max="5" width="19.85546875" style="1" customWidth="1"/>
    <col min="6" max="6" width="16.7109375" style="1" customWidth="1"/>
    <col min="7" max="7" width="16.140625" style="1" customWidth="1"/>
    <col min="8" max="8" width="15.85546875" style="1" customWidth="1"/>
    <col min="9" max="9" width="17.42578125" style="1" customWidth="1"/>
    <col min="10" max="10" width="14.28515625" style="1" customWidth="1"/>
    <col min="11" max="11" width="13.85546875" style="1" bestFit="1" customWidth="1"/>
    <col min="12" max="12" width="14" style="1" bestFit="1" customWidth="1"/>
    <col min="13" max="13" width="13.42578125" style="1" bestFit="1" customWidth="1"/>
    <col min="14" max="16384" width="8.85546875" style="1"/>
  </cols>
  <sheetData>
    <row r="1" spans="1:13">
      <c r="A1" s="7"/>
      <c r="B1" s="7"/>
      <c r="C1" s="7"/>
      <c r="D1" s="7"/>
      <c r="E1" s="7"/>
      <c r="F1" s="7"/>
      <c r="G1" s="7"/>
      <c r="H1" s="7"/>
      <c r="I1" s="7"/>
      <c r="J1" s="7"/>
    </row>
    <row r="2" spans="1:13" ht="14.45" customHeight="1">
      <c r="C2" s="384" t="s">
        <v>708</v>
      </c>
      <c r="D2" s="384"/>
      <c r="E2" s="384"/>
      <c r="F2" s="384"/>
      <c r="G2" s="382" t="s">
        <v>693</v>
      </c>
      <c r="H2" s="382"/>
      <c r="I2" s="382"/>
      <c r="J2" s="382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3" ht="117" customHeight="1">
      <c r="A4" s="383" t="s">
        <v>687</v>
      </c>
      <c r="B4" s="383" t="s">
        <v>688</v>
      </c>
      <c r="C4" s="383" t="s">
        <v>689</v>
      </c>
      <c r="D4" s="383" t="s">
        <v>690</v>
      </c>
      <c r="E4" s="383" t="s">
        <v>707</v>
      </c>
      <c r="F4" s="383" t="s">
        <v>691</v>
      </c>
      <c r="G4" s="383" t="s">
        <v>692</v>
      </c>
      <c r="H4" s="383"/>
      <c r="I4" s="19" t="s">
        <v>767</v>
      </c>
      <c r="J4" s="383" t="s">
        <v>854</v>
      </c>
    </row>
    <row r="5" spans="1:13" ht="59.45" customHeight="1">
      <c r="A5" s="383"/>
      <c r="B5" s="383"/>
      <c r="C5" s="383"/>
      <c r="D5" s="383"/>
      <c r="E5" s="383"/>
      <c r="F5" s="383"/>
      <c r="G5" s="19" t="s">
        <v>765</v>
      </c>
      <c r="H5" s="19" t="s">
        <v>766</v>
      </c>
      <c r="I5" s="19" t="s">
        <v>5</v>
      </c>
      <c r="J5" s="383"/>
      <c r="K5" s="3"/>
      <c r="L5" s="3"/>
    </row>
    <row r="6" spans="1:13" ht="165.6" customHeight="1">
      <c r="A6" s="8" t="s">
        <v>2139</v>
      </c>
      <c r="B6" s="8" t="s">
        <v>697</v>
      </c>
      <c r="C6" s="8" t="s">
        <v>699</v>
      </c>
      <c r="D6" s="14" t="s">
        <v>703</v>
      </c>
      <c r="E6" s="8"/>
      <c r="F6" s="4"/>
      <c r="G6" s="15">
        <f>'раздел 2 Движимое имущество'!C118+'Раздел2.2 Движимое имущество '!F320</f>
        <v>212778240.50999999</v>
      </c>
      <c r="H6" s="4">
        <f>'раздел 2 Движимое имущество'!E118+'Раздел2.2 Движимое имущество '!H320</f>
        <v>206230774.12</v>
      </c>
      <c r="I6" s="4">
        <f>' подраздел 1.1 недвиж имущество'!J46</f>
        <v>18630432.629999999</v>
      </c>
      <c r="J6" s="8">
        <v>10</v>
      </c>
      <c r="K6" s="9"/>
      <c r="L6" s="10"/>
      <c r="M6" s="16"/>
    </row>
    <row r="7" spans="1:13" ht="151.9" customHeight="1">
      <c r="A7" s="8" t="s">
        <v>694</v>
      </c>
      <c r="B7" s="8" t="s">
        <v>697</v>
      </c>
      <c r="C7" s="8" t="s">
        <v>700</v>
      </c>
      <c r="D7" s="8" t="s">
        <v>704</v>
      </c>
      <c r="E7" s="8"/>
      <c r="F7" s="4"/>
      <c r="G7" s="4">
        <f>'пораздел 1.2 Недвиж имущество'!H15+'раздел 2 Движимое имущество'!C251+'раздел 2 Движимое имущество'!C251</f>
        <v>23261452.039999999</v>
      </c>
      <c r="H7" s="4">
        <f>'пораздел 1.2 Недвиж имущество'!J15+'раздел 2 Движимое имущество'!E251</f>
        <v>15017964.9</v>
      </c>
      <c r="I7" s="4">
        <v>0</v>
      </c>
      <c r="J7" s="8">
        <v>10</v>
      </c>
      <c r="K7" s="9"/>
      <c r="L7" s="10"/>
      <c r="M7" s="16"/>
    </row>
    <row r="8" spans="1:13" ht="102">
      <c r="A8" s="8" t="s">
        <v>695</v>
      </c>
      <c r="B8" s="8" t="s">
        <v>697</v>
      </c>
      <c r="C8" s="8" t="s">
        <v>701</v>
      </c>
      <c r="D8" s="8" t="s">
        <v>705</v>
      </c>
      <c r="E8" s="8"/>
      <c r="F8" s="8"/>
      <c r="G8" s="11">
        <f>'раздел 2 Движимое имущество'!C274</f>
        <v>12670.6</v>
      </c>
      <c r="H8" s="4">
        <v>0</v>
      </c>
      <c r="I8" s="4">
        <v>0</v>
      </c>
      <c r="J8" s="8">
        <v>4</v>
      </c>
      <c r="K8" s="9"/>
      <c r="L8" s="3"/>
    </row>
    <row r="9" spans="1:13" ht="102">
      <c r="A9" s="8" t="s">
        <v>696</v>
      </c>
      <c r="B9" s="8" t="s">
        <v>698</v>
      </c>
      <c r="C9" s="8" t="s">
        <v>702</v>
      </c>
      <c r="D9" s="8" t="s">
        <v>706</v>
      </c>
      <c r="E9" s="8"/>
      <c r="F9" s="8"/>
      <c r="G9" s="11">
        <f>'пораздел 1.2 Недвиж имущество'!H26+'раздел 2 Движимое имущество'!C785</f>
        <v>32592753.43</v>
      </c>
      <c r="H9" s="11">
        <f>'пораздел 1.2 Недвиж имущество'!J26+'раздел 2 Движимое имущество'!E785</f>
        <v>7437227.540000001</v>
      </c>
      <c r="I9" s="4">
        <v>0</v>
      </c>
      <c r="J9" s="8">
        <v>19</v>
      </c>
      <c r="K9" s="9"/>
      <c r="L9" s="10"/>
    </row>
    <row r="10" spans="1:13" ht="21" customHeight="1">
      <c r="A10" s="386" t="s">
        <v>852</v>
      </c>
      <c r="B10" s="386"/>
      <c r="C10" s="386"/>
      <c r="D10" s="386"/>
      <c r="E10" s="17">
        <f>SUM(E6:E9)</f>
        <v>0</v>
      </c>
      <c r="F10" s="17"/>
      <c r="G10" s="17">
        <f>SUM(G6:G9)</f>
        <v>268645116.57999998</v>
      </c>
      <c r="H10" s="17">
        <f>SUM(H6:H9)</f>
        <v>228685966.56</v>
      </c>
      <c r="I10" s="17">
        <f>SUM(I6:I9)</f>
        <v>18630432.629999999</v>
      </c>
      <c r="J10" s="17">
        <f>SUM(J6:J9)</f>
        <v>43</v>
      </c>
    </row>
    <row r="11" spans="1:13" ht="21" customHeight="1">
      <c r="A11" s="13"/>
      <c r="B11" s="13"/>
      <c r="C11" s="13"/>
      <c r="D11" s="13"/>
      <c r="E11" s="18"/>
      <c r="F11" s="18"/>
      <c r="G11" s="18"/>
      <c r="H11" s="18"/>
      <c r="I11" s="18"/>
      <c r="J11" s="18"/>
    </row>
    <row r="12" spans="1:13" s="6" customFormat="1" ht="55.5" customHeight="1">
      <c r="A12" s="387" t="s">
        <v>2180</v>
      </c>
      <c r="B12" s="387"/>
      <c r="C12" s="39"/>
      <c r="D12" s="39"/>
      <c r="E12" s="5" t="s">
        <v>958</v>
      </c>
      <c r="F12" s="39"/>
      <c r="G12" s="388" t="s">
        <v>2179</v>
      </c>
      <c r="H12" s="388"/>
      <c r="I12" s="20"/>
    </row>
    <row r="13" spans="1:13" s="6" customFormat="1" ht="48" customHeight="1">
      <c r="A13" s="387"/>
      <c r="B13" s="387"/>
      <c r="C13" s="38"/>
      <c r="D13" s="38"/>
      <c r="E13" s="5"/>
      <c r="F13" s="38"/>
      <c r="G13" s="381"/>
      <c r="H13" s="381"/>
      <c r="I13" s="21"/>
    </row>
    <row r="14" spans="1:13" s="6" customFormat="1" ht="46.15" customHeight="1">
      <c r="A14" s="385"/>
      <c r="B14" s="385"/>
      <c r="C14" s="38"/>
      <c r="D14" s="38"/>
      <c r="E14" s="5"/>
      <c r="F14" s="38"/>
      <c r="G14" s="381"/>
      <c r="H14" s="381"/>
      <c r="I14" s="21"/>
    </row>
    <row r="15" spans="1:13">
      <c r="E15" s="2"/>
      <c r="F15" s="2"/>
      <c r="G15" s="2"/>
      <c r="H15" s="2"/>
      <c r="I15" s="2"/>
      <c r="J15" s="2"/>
    </row>
    <row r="16" spans="1:13">
      <c r="E16" s="2"/>
      <c r="F16" s="2"/>
      <c r="G16" s="2"/>
      <c r="H16" s="2"/>
      <c r="I16" s="2"/>
      <c r="J16" s="2"/>
    </row>
    <row r="17" spans="1:10">
      <c r="E17" s="2"/>
      <c r="F17" s="2"/>
      <c r="G17" s="2"/>
      <c r="H17" s="2"/>
      <c r="I17" s="2"/>
      <c r="J17" s="2"/>
    </row>
    <row r="18" spans="1:10">
      <c r="E18" s="2"/>
      <c r="F18" s="2"/>
      <c r="G18" s="2"/>
      <c r="H18" s="2"/>
      <c r="I18" s="2"/>
      <c r="J18" s="2"/>
    </row>
    <row r="19" spans="1:10" ht="69.599999999999994" customHeight="1">
      <c r="E19" s="2"/>
      <c r="F19" s="2"/>
      <c r="G19" s="2"/>
      <c r="H19" s="2"/>
      <c r="I19" s="2"/>
      <c r="J19" s="2"/>
    </row>
    <row r="20" spans="1:10" ht="15.75" customHeight="1">
      <c r="E20" s="2"/>
      <c r="F20" s="2"/>
      <c r="G20" s="2"/>
      <c r="H20" s="2"/>
      <c r="I20" s="2"/>
      <c r="J20" s="2"/>
    </row>
    <row r="21" spans="1:10">
      <c r="A21" s="12"/>
      <c r="B21" s="12"/>
      <c r="C21" s="12"/>
      <c r="D21" s="12"/>
      <c r="E21" s="2"/>
      <c r="F21" s="2"/>
      <c r="G21" s="2"/>
      <c r="H21" s="2"/>
      <c r="I21" s="2"/>
      <c r="J21" s="2"/>
    </row>
    <row r="22" spans="1:10">
      <c r="A22" s="12"/>
      <c r="B22" s="12"/>
      <c r="C22" s="12"/>
      <c r="D22" s="12"/>
      <c r="E22" s="2"/>
      <c r="F22" s="2"/>
      <c r="G22" s="2"/>
      <c r="H22" s="2"/>
      <c r="I22" s="2"/>
      <c r="J22" s="2"/>
    </row>
    <row r="23" spans="1:10">
      <c r="A23" s="12"/>
      <c r="B23" s="12"/>
      <c r="C23" s="12"/>
      <c r="D23" s="12"/>
      <c r="E23" s="2"/>
      <c r="F23" s="2"/>
      <c r="G23" s="2"/>
      <c r="H23" s="2"/>
      <c r="I23" s="2"/>
      <c r="J23" s="2"/>
    </row>
    <row r="24" spans="1:10">
      <c r="A24" s="12"/>
      <c r="B24" s="12"/>
      <c r="C24" s="12"/>
      <c r="D24" s="12"/>
      <c r="E24" s="2"/>
      <c r="F24" s="2"/>
      <c r="G24" s="2"/>
      <c r="H24" s="2"/>
      <c r="I24" s="2"/>
      <c r="J24" s="2"/>
    </row>
    <row r="25" spans="1:10">
      <c r="A25" s="12"/>
      <c r="B25" s="12"/>
      <c r="C25" s="12"/>
      <c r="D25" s="12"/>
      <c r="E25" s="2"/>
      <c r="F25" s="2"/>
      <c r="G25" s="2"/>
      <c r="H25" s="2"/>
      <c r="I25" s="2"/>
      <c r="J25" s="2"/>
    </row>
    <row r="26" spans="1:10">
      <c r="A26" s="12"/>
      <c r="B26" s="12"/>
      <c r="C26" s="12"/>
      <c r="D26" s="12"/>
      <c r="E26" s="2"/>
      <c r="F26" s="2"/>
      <c r="G26" s="2"/>
      <c r="H26" s="2"/>
      <c r="I26" s="2"/>
      <c r="J26" s="2"/>
    </row>
  </sheetData>
  <mergeCells count="17">
    <mergeCell ref="A14:B14"/>
    <mergeCell ref="G4:H4"/>
    <mergeCell ref="A4:A5"/>
    <mergeCell ref="B4:B5"/>
    <mergeCell ref="C4:C5"/>
    <mergeCell ref="D4:D5"/>
    <mergeCell ref="E4:E5"/>
    <mergeCell ref="F4:F5"/>
    <mergeCell ref="A10:D10"/>
    <mergeCell ref="A13:B13"/>
    <mergeCell ref="A12:B12"/>
    <mergeCell ref="G12:H12"/>
    <mergeCell ref="G13:H13"/>
    <mergeCell ref="G14:H14"/>
    <mergeCell ref="G2:J2"/>
    <mergeCell ref="J4:J5"/>
    <mergeCell ref="C2:F2"/>
  </mergeCells>
  <pageMargins left="0.78740157480314965" right="0.39370078740157483" top="1.1811023622047245" bottom="0.39370078740157483" header="0.31496062992125984" footer="0.31496062992125984"/>
  <pageSetup paperSize="9" scale="74" firstPageNumber="127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 подраздел 1.1 недвиж имущество</vt:lpstr>
      <vt:lpstr>пораздел 1.2 Недвиж имущество</vt:lpstr>
      <vt:lpstr>раздел 2 Движимое имущество</vt:lpstr>
      <vt:lpstr>Раздел2.2 Движимое имущество </vt:lpstr>
      <vt:lpstr>раздел3 Сведения об учреждениях</vt:lpstr>
      <vt:lpstr>' подраздел 1.1 недвиж имущество'!Область_печати</vt:lpstr>
      <vt:lpstr>'пораздел 1.2 Недвиж имущество'!Область_печати</vt:lpstr>
      <vt:lpstr>'раздел 2 Движимое имущество'!Область_печати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2015-03-06T08:52:17Z</cp:lastPrinted>
  <dcterms:created xsi:type="dcterms:W3CDTF">2006-09-28T05:33:49Z</dcterms:created>
  <dcterms:modified xsi:type="dcterms:W3CDTF">2026-08-13T11:49:20Z</dcterms:modified>
</cp:coreProperties>
</file>