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585" windowWidth="14805" windowHeight="753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3 квартал 2016г" sheetId="5" r:id="rId9"/>
    <sheet name="4 квартал 2015" sheetId="12" state="hidden" r:id="rId10"/>
  </sheets>
  <calcPr calcId="125725"/>
</workbook>
</file>

<file path=xl/calcChain.xml><?xml version="1.0" encoding="utf-8"?>
<calcChain xmlns="http://schemas.openxmlformats.org/spreadsheetml/2006/main">
  <c r="J25" i="5"/>
  <c r="H25"/>
  <c r="F25"/>
  <c r="I7"/>
  <c r="G7"/>
  <c r="E7"/>
  <c r="E17" s="1"/>
  <c r="D17"/>
  <c r="G17" l="1"/>
  <c r="D20"/>
  <c r="D10"/>
  <c r="D12"/>
  <c r="D14"/>
  <c r="D16"/>
  <c r="D27" l="1"/>
  <c r="D22"/>
  <c r="I17"/>
  <c r="I22" s="1"/>
  <c r="I16"/>
  <c r="I14"/>
  <c r="I12"/>
  <c r="I10"/>
  <c r="I20" l="1"/>
  <c r="I27"/>
  <c r="G10"/>
  <c r="H8"/>
  <c r="H26"/>
  <c r="H9"/>
  <c r="H11"/>
  <c r="H12" s="1"/>
  <c r="H13"/>
  <c r="H15"/>
  <c r="H19"/>
  <c r="H21"/>
  <c r="H31"/>
  <c r="H33"/>
  <c r="H34"/>
  <c r="H35"/>
  <c r="G14"/>
  <c r="G12"/>
  <c r="E12"/>
  <c r="E14"/>
  <c r="H10" l="1"/>
  <c r="H14"/>
  <c r="H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G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P9"/>
  <c r="P24" s="1"/>
  <c r="N15"/>
  <c r="N24"/>
  <c r="N26"/>
  <c r="F9" i="5"/>
  <c r="J9" s="1"/>
  <c r="E10"/>
  <c r="F11"/>
  <c r="F13"/>
  <c r="J13" s="1"/>
  <c r="F15"/>
  <c r="J15" s="1"/>
  <c r="E16"/>
  <c r="F17"/>
  <c r="F19"/>
  <c r="J19" s="1"/>
  <c r="E20"/>
  <c r="F21"/>
  <c r="J21" s="1"/>
  <c r="E22"/>
  <c r="F26"/>
  <c r="J26" s="1"/>
  <c r="E27"/>
  <c r="F31"/>
  <c r="J31" s="1"/>
  <c r="F33"/>
  <c r="J33" s="1"/>
  <c r="F34"/>
  <c r="J34" s="1"/>
  <c r="F35"/>
  <c r="J35" s="1"/>
  <c r="P28" i="9" l="1"/>
  <c r="G22" i="5"/>
  <c r="H17"/>
  <c r="F10"/>
  <c r="J8"/>
  <c r="J10" s="1"/>
  <c r="J17"/>
  <c r="J27" s="1"/>
  <c r="F12"/>
  <c r="J11"/>
  <c r="J12" s="1"/>
  <c r="F27"/>
  <c r="F22"/>
  <c r="F20"/>
  <c r="F16"/>
  <c r="P15" i="9"/>
  <c r="I24" i="10"/>
  <c r="I22"/>
  <c r="I13"/>
  <c r="P26" i="9"/>
  <c r="J24" i="10"/>
  <c r="J22"/>
  <c r="J13"/>
  <c r="M24"/>
  <c r="M22"/>
  <c r="M13"/>
  <c r="L22"/>
  <c r="L13"/>
  <c r="L24"/>
  <c r="F14" i="5"/>
  <c r="C28" i="9"/>
  <c r="C7" i="10"/>
  <c r="C26" i="9"/>
  <c r="C24"/>
  <c r="C15"/>
  <c r="D24" i="10"/>
  <c r="D22"/>
  <c r="D13"/>
  <c r="G20" i="5"/>
  <c r="G27"/>
  <c r="C28" i="7"/>
  <c r="J22" i="5" l="1"/>
  <c r="J16"/>
  <c r="J14"/>
  <c r="H20"/>
  <c r="H22"/>
  <c r="H27"/>
  <c r="J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K32"/>
  <c r="K28"/>
  <c r="K31"/>
  <c r="K29"/>
  <c r="K25"/>
  <c r="K23"/>
  <c r="K21"/>
  <c r="K15"/>
  <c r="K12"/>
  <c r="K10"/>
  <c r="K8"/>
  <c r="K6"/>
  <c r="K28" i="6"/>
  <c r="L31" i="7"/>
  <c r="L29"/>
  <c r="L23"/>
  <c r="L21"/>
  <c r="L12"/>
  <c r="L10"/>
  <c r="L13" i="6"/>
  <c r="L8" i="7"/>
  <c r="L11" s="1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P32" s="1"/>
  <c r="G31"/>
  <c r="G29"/>
  <c r="G23"/>
  <c r="G21"/>
  <c r="G27"/>
  <c r="G15"/>
  <c r="G10"/>
  <c r="G8"/>
  <c r="G6"/>
  <c r="M32"/>
  <c r="L32"/>
  <c r="J32"/>
  <c r="H32"/>
  <c r="P31"/>
  <c r="M28"/>
  <c r="L28"/>
  <c r="J28"/>
  <c r="H28"/>
  <c r="G28"/>
  <c r="E28"/>
  <c r="P28"/>
  <c r="P27"/>
  <c r="P25"/>
  <c r="H15"/>
  <c r="H10"/>
  <c r="E9"/>
  <c r="C9"/>
  <c r="P6" l="1"/>
  <c r="P8"/>
  <c r="P9" s="1"/>
  <c r="I11"/>
  <c r="I9"/>
  <c r="H9"/>
  <c r="J9"/>
  <c r="K9"/>
  <c r="L9"/>
  <c r="M9"/>
  <c r="C11"/>
  <c r="E11"/>
  <c r="G11"/>
  <c r="H11"/>
  <c r="J11"/>
  <c r="K11"/>
  <c r="M11"/>
  <c r="P10"/>
  <c r="P12"/>
  <c r="P15"/>
  <c r="P21"/>
  <c r="P23"/>
  <c r="P11" l="1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<sst xmlns="http://schemas.openxmlformats.org/spreadsheetml/2006/main" count="1047" uniqueCount="102">
  <si>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</si>
  <si>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</si>
  <si>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</si>
  <si>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</si>
  <si>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</si>
  <si>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</si>
  <si>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</si>
  <si>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</si>
  <si>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</si>
  <si>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</si>
  <si>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</si>
  <si>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</si>
  <si>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</si>
  <si>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</si>
  <si>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</si>
  <si>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</si>
  <si>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</si>
  <si>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</si>
  <si>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</si>
  <si>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</si>
  <si>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</si>
  <si>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</si>
  <si>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</si>
  <si>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</si>
  <si>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</si>
  <si>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</si>
  <si>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</si>
  <si>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</si>
  <si>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</si>
  <si>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</si>
  <si>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</si>
  <si>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</si>
  <si>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</si>
  <si>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</si>
  <si>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</si>
  <si>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</si>
  <si>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</si>
  <si>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</si>
  <si>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</si>
  <si>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</si>
  <si>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</si>
  <si>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</si>
  <si>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</si>
  <si>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</si>
  <si>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</si>
  <si>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</si>
  <si>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</si>
  <si>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</si>
  <si>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</si>
  <si>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</si>
  <si>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</si>
  <si>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</si>
  <si>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</si>
  <si>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</si>
  <si>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</si>
  <si>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</si>
  <si>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</si>
  <si>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</si>
  <si>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</si>
  <si>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</si>
  <si>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</si>
  <si>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</si>
  <si>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</si>
  <si>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</si>
  <si>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</si>
  <si>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</si>
  <si>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</si>
  <si>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</si>
  <si>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</si>
  <si>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</si>
  <si>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</si>
  <si>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</si>
  <si>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</si>
  <si>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</si>
  <si>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</si>
  <si>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</si>
  <si>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</si>
  <si>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</si>
  <si>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</si>
  <si>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</si>
  <si>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</si>
  <si>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</si>
  <si>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</si>
  <si>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</si>
  <si>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</si>
  <si>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</si>
  <si>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</si>
  <si>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</si>
  <si>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</si>
  <si>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</si>
  <si>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</si>
  <si>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</si>
  <si>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</si>
  <si>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</si>
  <si>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</si>
  <si>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</si>
  <si>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</si>
  <si>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о работе с обращениями граждан  в администрации Новотаманского сельского поселения муниципального образования Темрюкский район</t>
  </si>
  <si>
    <t xml:space="preserve">Рассмотрено всего обращений:                   за предыдущий кв. 2016г.  и   отчетный квартал 2016г. находящихся в работе на момент отчета </t>
  </si>
  <si>
    <t>за  3 квартал и 9 месяцев  2016 года.</t>
  </si>
  <si>
    <t>8.1</t>
  </si>
  <si>
    <t>10.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</si>
</sst>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4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12" fillId="0" borderId="14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93" fillId="0" borderId="17" xfId="0" applyNumberFormat="1" applyFont="1" applyBorder="1" applyAlignment="1">
      <alignment horizontal="center" vertical="center" wrapText="1"/>
    </xf>
    <xf numFmtId="1" fontId="94" fillId="0" borderId="17" xfId="0" applyNumberFormat="1" applyFont="1" applyBorder="1" applyAlignment="1">
      <alignment horizontal="center" vertical="center" wrapText="1"/>
    </xf>
    <xf numFmtId="1" fontId="93" fillId="0" borderId="19" xfId="0" applyNumberFormat="1" applyFont="1" applyBorder="1" applyAlignment="1">
      <alignment horizontal="center" vertical="center" wrapText="1"/>
    </xf>
    <xf numFmtId="1" fontId="94" fillId="0" borderId="19" xfId="0" applyNumberFormat="1" applyFont="1" applyBorder="1" applyAlignment="1">
      <alignment horizontal="center" vertical="center" wrapText="1"/>
    </xf>
    <xf numFmtId="165" fontId="93" fillId="0" borderId="14" xfId="0" applyNumberFormat="1" applyFont="1" applyBorder="1" applyAlignment="1">
      <alignment horizontal="center" vertical="center" wrapText="1"/>
    </xf>
    <xf numFmtId="165" fontId="94" fillId="0" borderId="14" xfId="0" applyNumberFormat="1" applyFont="1" applyBorder="1" applyAlignment="1">
      <alignment horizontal="center" vertical="center" wrapText="1"/>
    </xf>
    <xf numFmtId="165" fontId="93" fillId="0" borderId="19" xfId="0" applyNumberFormat="1" applyFont="1" applyBorder="1" applyAlignment="1">
      <alignment horizontal="center" vertical="center" wrapText="1"/>
    </xf>
    <xf numFmtId="1" fontId="94" fillId="0" borderId="21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" fontId="93" fillId="0" borderId="43" xfId="0" applyNumberFormat="1" applyFont="1" applyBorder="1" applyAlignment="1">
      <alignment horizontal="center" vertical="center" wrapText="1"/>
    </xf>
    <xf numFmtId="1" fontId="94" fillId="0" borderId="14" xfId="0" applyNumberFormat="1" applyFont="1" applyBorder="1" applyAlignment="1">
      <alignment horizontal="center" vertical="center" wrapText="1"/>
    </xf>
    <xf numFmtId="165" fontId="93" fillId="0" borderId="21" xfId="0" applyNumberFormat="1" applyFont="1" applyBorder="1" applyAlignment="1">
      <alignment horizontal="center" vertical="center" wrapText="1"/>
    </xf>
    <xf numFmtId="165" fontId="94" fillId="0" borderId="21" xfId="0" applyNumberFormat="1" applyFont="1" applyBorder="1" applyAlignment="1">
      <alignment horizontal="center" vertical="center" wrapText="1"/>
    </xf>
    <xf numFmtId="1" fontId="93" fillId="0" borderId="21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65" fontId="11" fillId="0" borderId="19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0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93" fillId="0" borderId="36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65" fontId="94" fillId="0" borderId="36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5" fontId="11" fillId="0" borderId="36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</row>
    <row r="2" spans="1:16" ht="15.75">
      <c r="A2" s="470" t="s">
        <v>1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</row>
    <row r="3" spans="1:16" ht="16.5" thickBot="1">
      <c r="A3" s="470" t="s">
        <v>2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</row>
    <row r="4" spans="1:16">
      <c r="A4" s="471"/>
      <c r="B4" s="477"/>
      <c r="C4" s="473" t="s">
        <v>43</v>
      </c>
      <c r="D4" s="473" t="s">
        <v>3</v>
      </c>
      <c r="E4" s="473" t="s">
        <v>4</v>
      </c>
      <c r="F4" s="473" t="s">
        <v>5</v>
      </c>
      <c r="G4" s="473" t="s">
        <v>6</v>
      </c>
      <c r="H4" s="473" t="s">
        <v>7</v>
      </c>
      <c r="I4" s="473" t="s">
        <v>8</v>
      </c>
      <c r="J4" s="475" t="s">
        <v>9</v>
      </c>
      <c r="K4" s="473" t="s">
        <v>10</v>
      </c>
      <c r="L4" s="473" t="s">
        <v>11</v>
      </c>
      <c r="M4" s="473" t="s">
        <v>12</v>
      </c>
      <c r="N4" s="473" t="s">
        <v>13</v>
      </c>
      <c r="O4" s="473" t="s">
        <v>14</v>
      </c>
      <c r="P4" s="482" t="s">
        <v>15</v>
      </c>
    </row>
    <row r="5" spans="1:16" ht="50.25" customHeight="1" thickBot="1">
      <c r="A5" s="472"/>
      <c r="B5" s="478"/>
      <c r="C5" s="474"/>
      <c r="D5" s="474"/>
      <c r="E5" s="474"/>
      <c r="F5" s="474"/>
      <c r="G5" s="474"/>
      <c r="H5" s="474"/>
      <c r="I5" s="474"/>
      <c r="J5" s="476"/>
      <c r="K5" s="474"/>
      <c r="L5" s="474"/>
      <c r="M5" s="474"/>
      <c r="N5" s="474"/>
      <c r="O5" s="474"/>
      <c r="P5" s="483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79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80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54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81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54" t="s">
        <v>27</v>
      </c>
      <c r="B15" s="61" t="s">
        <v>17</v>
      </c>
      <c r="C15" s="63">
        <v>8</v>
      </c>
      <c r="D15" s="58">
        <v>3</v>
      </c>
      <c r="E15" s="458" t="s">
        <v>26</v>
      </c>
      <c r="F15" s="458" t="s">
        <v>26</v>
      </c>
      <c r="G15" s="458" t="s">
        <v>26</v>
      </c>
      <c r="H15" s="58">
        <v>2</v>
      </c>
      <c r="I15" s="458" t="s">
        <v>26</v>
      </c>
      <c r="J15" s="58">
        <v>3</v>
      </c>
      <c r="K15" s="58">
        <v>2</v>
      </c>
      <c r="L15" s="458" t="s">
        <v>26</v>
      </c>
      <c r="M15" s="458" t="s">
        <v>26</v>
      </c>
      <c r="N15" s="458" t="s">
        <v>26</v>
      </c>
      <c r="O15" s="461" t="s">
        <v>26</v>
      </c>
      <c r="P15" s="64">
        <f>SUM(C15:O15)</f>
        <v>18</v>
      </c>
    </row>
    <row r="16" spans="1:16" ht="15.75" thickBot="1">
      <c r="A16" s="455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60"/>
      <c r="F16" s="460"/>
      <c r="G16" s="460"/>
      <c r="H16" s="31">
        <f>H15/H7*100%</f>
        <v>0.2</v>
      </c>
      <c r="I16" s="460"/>
      <c r="J16" s="31">
        <f>J15/J7*100%</f>
        <v>5.6603773584905662E-2</v>
      </c>
      <c r="K16" s="31">
        <f>K15/K7*100%</f>
        <v>7.6923076923076927E-2</v>
      </c>
      <c r="L16" s="460"/>
      <c r="M16" s="460"/>
      <c r="N16" s="460"/>
      <c r="O16" s="462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54" t="s">
        <v>33</v>
      </c>
      <c r="B19" s="465" t="s">
        <v>23</v>
      </c>
      <c r="C19" s="456"/>
      <c r="D19" s="458"/>
      <c r="E19" s="458"/>
      <c r="F19" s="458"/>
      <c r="G19" s="458"/>
      <c r="H19" s="468"/>
      <c r="I19" s="458"/>
      <c r="J19" s="458"/>
      <c r="K19" s="458"/>
      <c r="L19" s="458"/>
      <c r="M19" s="458"/>
      <c r="N19" s="458"/>
      <c r="O19" s="461"/>
      <c r="P19" s="463"/>
    </row>
    <row r="20" spans="1:16" ht="18.75" customHeight="1" thickBot="1">
      <c r="A20" s="455"/>
      <c r="B20" s="466"/>
      <c r="C20" s="467"/>
      <c r="D20" s="460"/>
      <c r="E20" s="460"/>
      <c r="F20" s="460"/>
      <c r="G20" s="460"/>
      <c r="H20" s="469"/>
      <c r="I20" s="460"/>
      <c r="J20" s="460"/>
      <c r="K20" s="460"/>
      <c r="L20" s="460"/>
      <c r="M20" s="460"/>
      <c r="N20" s="460"/>
      <c r="O20" s="462"/>
      <c r="P20" s="464"/>
    </row>
    <row r="21" spans="1:16">
      <c r="A21" s="454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55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54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55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54" t="s">
        <v>36</v>
      </c>
      <c r="B25" s="61" t="s">
        <v>17</v>
      </c>
      <c r="C25" s="456" t="s">
        <v>26</v>
      </c>
      <c r="D25" s="458"/>
      <c r="E25" s="458" t="s">
        <v>26</v>
      </c>
      <c r="F25" s="58">
        <v>1</v>
      </c>
      <c r="G25" s="458" t="s">
        <v>26</v>
      </c>
      <c r="H25" s="458" t="s">
        <v>26</v>
      </c>
      <c r="I25" s="458" t="s">
        <v>26</v>
      </c>
      <c r="J25" s="458" t="s">
        <v>26</v>
      </c>
      <c r="K25" s="458" t="s">
        <v>26</v>
      </c>
      <c r="L25" s="458" t="s">
        <v>26</v>
      </c>
      <c r="M25" s="458" t="s">
        <v>26</v>
      </c>
      <c r="N25" s="458" t="s">
        <v>26</v>
      </c>
      <c r="O25" s="60">
        <v>3</v>
      </c>
      <c r="P25" s="64">
        <f>SUM(C25:O25)</f>
        <v>4</v>
      </c>
    </row>
    <row r="26" spans="1:16" ht="11.25" customHeight="1" thickBot="1">
      <c r="A26" s="455"/>
      <c r="B26" s="62" t="s">
        <v>28</v>
      </c>
      <c r="C26" s="457"/>
      <c r="D26" s="459"/>
      <c r="E26" s="459"/>
      <c r="F26" s="48">
        <f>F25/F7*100%</f>
        <v>7.1428571428571425E-2</v>
      </c>
      <c r="G26" s="459"/>
      <c r="H26" s="459"/>
      <c r="I26" s="459"/>
      <c r="J26" s="459"/>
      <c r="K26" s="459"/>
      <c r="L26" s="459"/>
      <c r="M26" s="459"/>
      <c r="N26" s="459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10:A11"/>
    <mergeCell ref="A12:A13"/>
    <mergeCell ref="O4:O5"/>
    <mergeCell ref="P4:P5"/>
    <mergeCell ref="M4:M5"/>
    <mergeCell ref="N4:N5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A15:A16"/>
    <mergeCell ref="E15:E16"/>
    <mergeCell ref="I15:I16"/>
    <mergeCell ref="L15:L16"/>
    <mergeCell ref="A19:A20"/>
    <mergeCell ref="G15:G16"/>
    <mergeCell ref="A21:A22"/>
    <mergeCell ref="A23:A24"/>
    <mergeCell ref="A25:A26"/>
    <mergeCell ref="C25:C26"/>
    <mergeCell ref="G25:G26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94" t="s">
        <v>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</row>
    <row r="2" spans="1:16" ht="18.75">
      <c r="A2" s="494" t="s">
        <v>1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</row>
    <row r="3" spans="1:16" ht="18.75">
      <c r="A3" s="494" t="s">
        <v>45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</row>
    <row r="4" spans="1:16" ht="19.5" thickBot="1">
      <c r="A4" s="1"/>
    </row>
    <row r="5" spans="1:16" ht="60.75" customHeight="1">
      <c r="A5" s="471"/>
      <c r="B5" s="477"/>
      <c r="C5" s="473" t="s">
        <v>43</v>
      </c>
      <c r="D5" s="473" t="s">
        <v>3</v>
      </c>
      <c r="E5" s="473" t="s">
        <v>4</v>
      </c>
      <c r="F5" s="473" t="s">
        <v>5</v>
      </c>
      <c r="G5" s="473" t="s">
        <v>6</v>
      </c>
      <c r="H5" s="473" t="s">
        <v>7</v>
      </c>
      <c r="I5" s="473" t="s">
        <v>8</v>
      </c>
      <c r="J5" s="473" t="s">
        <v>9</v>
      </c>
      <c r="K5" s="473" t="s">
        <v>10</v>
      </c>
      <c r="L5" s="473" t="s">
        <v>11</v>
      </c>
      <c r="M5" s="473" t="s">
        <v>12</v>
      </c>
      <c r="N5" s="473" t="s">
        <v>13</v>
      </c>
      <c r="O5" s="473" t="s">
        <v>14</v>
      </c>
      <c r="P5" s="482" t="s">
        <v>15</v>
      </c>
    </row>
    <row r="6" spans="1:16" ht="15.75" thickBot="1">
      <c r="A6" s="472"/>
      <c r="B6" s="478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5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86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87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87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88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54" t="s">
        <v>22</v>
      </c>
      <c r="B13" s="486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55"/>
      <c r="B14" s="488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54" t="s">
        <v>27</v>
      </c>
      <c r="B16" s="486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55"/>
      <c r="B17" s="488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54" t="s">
        <v>33</v>
      </c>
      <c r="B20" s="486" t="s">
        <v>23</v>
      </c>
      <c r="C20" s="486"/>
      <c r="D20" s="486"/>
      <c r="E20" s="486"/>
      <c r="F20" s="486"/>
      <c r="G20" s="486"/>
      <c r="H20" s="454"/>
      <c r="I20" s="486"/>
      <c r="J20" s="486"/>
      <c r="K20" s="486"/>
      <c r="L20" s="486"/>
      <c r="M20" s="486"/>
      <c r="N20" s="486"/>
      <c r="O20" s="486"/>
      <c r="P20" s="491"/>
    </row>
    <row r="21" spans="1:16" ht="1.5" customHeight="1" thickBot="1">
      <c r="A21" s="455"/>
      <c r="B21" s="488"/>
      <c r="C21" s="488"/>
      <c r="D21" s="488"/>
      <c r="E21" s="488"/>
      <c r="F21" s="488"/>
      <c r="G21" s="488"/>
      <c r="H21" s="455"/>
      <c r="I21" s="488"/>
      <c r="J21" s="488"/>
      <c r="K21" s="488"/>
      <c r="L21" s="488"/>
      <c r="M21" s="488"/>
      <c r="N21" s="488"/>
      <c r="O21" s="488"/>
      <c r="P21" s="492"/>
    </row>
    <row r="22" spans="1:16" ht="16.5" customHeight="1">
      <c r="A22" s="454" t="s">
        <v>34</v>
      </c>
      <c r="B22" s="489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55"/>
      <c r="B23" s="490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54" t="s">
        <v>35</v>
      </c>
      <c r="B24" s="489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55"/>
      <c r="B25" s="490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54" t="s">
        <v>36</v>
      </c>
      <c r="B26" s="489"/>
      <c r="C26" s="486" t="s">
        <v>26</v>
      </c>
      <c r="D26" s="486" t="s">
        <v>26</v>
      </c>
      <c r="E26" s="486" t="s">
        <v>26</v>
      </c>
      <c r="F26" s="7">
        <v>3</v>
      </c>
      <c r="G26" s="486" t="s">
        <v>26</v>
      </c>
      <c r="H26" s="486" t="s">
        <v>26</v>
      </c>
      <c r="I26" s="7">
        <v>1</v>
      </c>
      <c r="J26" s="486" t="s">
        <v>26</v>
      </c>
      <c r="K26" s="7">
        <v>1</v>
      </c>
      <c r="L26" s="486" t="s">
        <v>26</v>
      </c>
      <c r="M26" s="486" t="s">
        <v>26</v>
      </c>
      <c r="N26" s="486" t="s">
        <v>26</v>
      </c>
      <c r="O26" s="7">
        <v>4</v>
      </c>
      <c r="P26" s="9">
        <v>9</v>
      </c>
    </row>
    <row r="27" spans="1:16" ht="15.75" thickBot="1">
      <c r="A27" s="455"/>
      <c r="B27" s="490"/>
      <c r="C27" s="488"/>
      <c r="D27" s="488"/>
      <c r="E27" s="488"/>
      <c r="F27" s="14">
        <v>-8.3000000000000004E-2</v>
      </c>
      <c r="G27" s="488"/>
      <c r="H27" s="488"/>
      <c r="I27" s="14">
        <v>-4.2000000000000003E-2</v>
      </c>
      <c r="J27" s="488"/>
      <c r="K27" s="14">
        <v>-8.9999999999999993E-3</v>
      </c>
      <c r="L27" s="488"/>
      <c r="M27" s="488"/>
      <c r="N27" s="488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54" t="s">
        <v>42</v>
      </c>
      <c r="B33" s="486"/>
      <c r="C33" s="486">
        <v>53</v>
      </c>
      <c r="D33" s="486">
        <v>11</v>
      </c>
      <c r="E33" s="486">
        <v>2</v>
      </c>
      <c r="F33" s="486">
        <v>4</v>
      </c>
      <c r="G33" s="486">
        <v>29</v>
      </c>
      <c r="H33" s="486">
        <v>0</v>
      </c>
      <c r="I33" s="486">
        <v>0</v>
      </c>
      <c r="J33" s="486">
        <v>0</v>
      </c>
      <c r="K33" s="486">
        <v>3</v>
      </c>
      <c r="L33" s="486">
        <v>0</v>
      </c>
      <c r="M33" s="486">
        <v>0</v>
      </c>
      <c r="N33" s="486">
        <v>9</v>
      </c>
      <c r="O33" s="486">
        <v>12</v>
      </c>
      <c r="P33" s="491">
        <v>123</v>
      </c>
    </row>
    <row r="34" spans="1:16" ht="14.25" customHeight="1">
      <c r="A34" s="481"/>
      <c r="B34" s="487"/>
      <c r="C34" s="487"/>
      <c r="D34" s="487"/>
      <c r="E34" s="487"/>
      <c r="F34" s="487"/>
      <c r="G34" s="487"/>
      <c r="H34" s="487"/>
      <c r="I34" s="487"/>
      <c r="J34" s="487"/>
      <c r="K34" s="487"/>
      <c r="L34" s="487"/>
      <c r="M34" s="487"/>
      <c r="N34" s="487"/>
      <c r="O34" s="487"/>
      <c r="P34" s="493"/>
    </row>
    <row r="35" spans="1:16" ht="15.75" hidden="1" thickBot="1">
      <c r="A35" s="455"/>
      <c r="B35" s="488"/>
      <c r="C35" s="488"/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92"/>
    </row>
    <row r="36" spans="1:16" ht="15.75">
      <c r="A36" s="16"/>
    </row>
  </sheetData>
  <mergeCells count="71"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A24:A25"/>
    <mergeCell ref="B24:B25"/>
    <mergeCell ref="A26:A27"/>
    <mergeCell ref="B26:B27"/>
    <mergeCell ref="C26:C27"/>
    <mergeCell ref="D26:D27"/>
    <mergeCell ref="M20:M21"/>
    <mergeCell ref="N20:N21"/>
    <mergeCell ref="O20:O21"/>
    <mergeCell ref="P20:P21"/>
    <mergeCell ref="J20:J21"/>
    <mergeCell ref="K20:K21"/>
    <mergeCell ref="L20:L21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A13:A14"/>
    <mergeCell ref="B13:B14"/>
    <mergeCell ref="A16:A17"/>
    <mergeCell ref="B16:B17"/>
    <mergeCell ref="K5:K6"/>
    <mergeCell ref="A5:A6"/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</row>
    <row r="2" spans="1:16" ht="13.5" customHeight="1">
      <c r="A2" s="470" t="s">
        <v>1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</row>
    <row r="3" spans="1:16" ht="12.75" customHeight="1" thickBot="1">
      <c r="A3" s="470" t="s">
        <v>77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</row>
    <row r="4" spans="1:16" ht="15" customHeight="1">
      <c r="A4" s="471"/>
      <c r="B4" s="477"/>
      <c r="C4" s="537" t="s">
        <v>49</v>
      </c>
      <c r="D4" s="539" t="s">
        <v>3</v>
      </c>
      <c r="E4" s="541" t="s">
        <v>4</v>
      </c>
      <c r="F4" s="543" t="s">
        <v>5</v>
      </c>
      <c r="G4" s="545" t="s">
        <v>6</v>
      </c>
      <c r="H4" s="531" t="s">
        <v>7</v>
      </c>
      <c r="I4" s="533" t="s">
        <v>8</v>
      </c>
      <c r="J4" s="535" t="s">
        <v>9</v>
      </c>
      <c r="K4" s="549" t="s">
        <v>10</v>
      </c>
      <c r="L4" s="541" t="s">
        <v>11</v>
      </c>
      <c r="M4" s="539" t="s">
        <v>12</v>
      </c>
      <c r="N4" s="541" t="s">
        <v>13</v>
      </c>
      <c r="O4" s="547" t="s">
        <v>14</v>
      </c>
      <c r="P4" s="549" t="s">
        <v>15</v>
      </c>
    </row>
    <row r="5" spans="1:16" ht="35.25" customHeight="1" thickBot="1">
      <c r="A5" s="472"/>
      <c r="B5" s="478"/>
      <c r="C5" s="538"/>
      <c r="D5" s="540"/>
      <c r="E5" s="542"/>
      <c r="F5" s="544"/>
      <c r="G5" s="546"/>
      <c r="H5" s="532"/>
      <c r="I5" s="534"/>
      <c r="J5" s="536"/>
      <c r="K5" s="550"/>
      <c r="L5" s="542"/>
      <c r="M5" s="540"/>
      <c r="N5" s="542"/>
      <c r="O5" s="548"/>
      <c r="P5" s="550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529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530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495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496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495" t="s">
        <v>27</v>
      </c>
      <c r="B17" s="103" t="s">
        <v>17</v>
      </c>
      <c r="C17" s="191">
        <v>5</v>
      </c>
      <c r="D17" s="499" t="s">
        <v>26</v>
      </c>
      <c r="E17" s="501" t="s">
        <v>26</v>
      </c>
      <c r="F17" s="507" t="s">
        <v>26</v>
      </c>
      <c r="G17" s="172">
        <v>1</v>
      </c>
      <c r="H17" s="193">
        <v>0</v>
      </c>
      <c r="I17" s="513" t="s">
        <v>26</v>
      </c>
      <c r="J17" s="195">
        <v>0</v>
      </c>
      <c r="K17" s="176">
        <v>1</v>
      </c>
      <c r="L17" s="501" t="s">
        <v>26</v>
      </c>
      <c r="M17" s="499" t="s">
        <v>26</v>
      </c>
      <c r="N17" s="501" t="s">
        <v>26</v>
      </c>
      <c r="O17" s="511" t="s">
        <v>26</v>
      </c>
      <c r="P17" s="209">
        <f>SUM(C17:O17)</f>
        <v>7</v>
      </c>
    </row>
    <row r="18" spans="1:16" ht="15.75" thickBot="1">
      <c r="A18" s="496"/>
      <c r="B18" s="105" t="s">
        <v>28</v>
      </c>
      <c r="C18" s="197">
        <f>C17/C10*100%</f>
        <v>1.4409221902017291E-2</v>
      </c>
      <c r="D18" s="509"/>
      <c r="E18" s="510"/>
      <c r="F18" s="528"/>
      <c r="G18" s="210">
        <f t="shared" ref="G18:H18" si="7">G17/G10*100%</f>
        <v>3.125E-2</v>
      </c>
      <c r="H18" s="211">
        <f t="shared" si="7"/>
        <v>0</v>
      </c>
      <c r="I18" s="524"/>
      <c r="J18" s="212">
        <f t="shared" ref="J18:K18" si="8">J17/J10*100%</f>
        <v>0</v>
      </c>
      <c r="K18" s="213">
        <f t="shared" si="8"/>
        <v>1</v>
      </c>
      <c r="L18" s="510"/>
      <c r="M18" s="509"/>
      <c r="N18" s="510"/>
      <c r="O18" s="512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495" t="s">
        <v>33</v>
      </c>
      <c r="B21" s="465" t="s">
        <v>47</v>
      </c>
      <c r="C21" s="497"/>
      <c r="D21" s="499"/>
      <c r="E21" s="501"/>
      <c r="F21" s="507"/>
      <c r="G21" s="503"/>
      <c r="H21" s="522"/>
      <c r="I21" s="513"/>
      <c r="J21" s="515"/>
      <c r="K21" s="517"/>
      <c r="L21" s="501"/>
      <c r="M21" s="499"/>
      <c r="N21" s="501"/>
      <c r="O21" s="511"/>
      <c r="P21" s="519"/>
    </row>
    <row r="22" spans="1:16" ht="9.75" customHeight="1" thickBot="1">
      <c r="A22" s="496"/>
      <c r="B22" s="466"/>
      <c r="C22" s="527"/>
      <c r="D22" s="509"/>
      <c r="E22" s="510"/>
      <c r="F22" s="528"/>
      <c r="G22" s="521"/>
      <c r="H22" s="523"/>
      <c r="I22" s="524"/>
      <c r="J22" s="525"/>
      <c r="K22" s="526"/>
      <c r="L22" s="510"/>
      <c r="M22" s="509"/>
      <c r="N22" s="510"/>
      <c r="O22" s="512"/>
      <c r="P22" s="520"/>
    </row>
    <row r="23" spans="1:16" ht="12.75" customHeight="1">
      <c r="A23" s="495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496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495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496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495" t="s">
        <v>36</v>
      </c>
      <c r="B27" s="100" t="s">
        <v>17</v>
      </c>
      <c r="C27" s="497" t="s">
        <v>26</v>
      </c>
      <c r="D27" s="499" t="s">
        <v>26</v>
      </c>
      <c r="E27" s="501" t="s">
        <v>26</v>
      </c>
      <c r="F27" s="507" t="s">
        <v>26</v>
      </c>
      <c r="G27" s="503" t="s">
        <v>26</v>
      </c>
      <c r="H27" s="505" t="s">
        <v>26</v>
      </c>
      <c r="I27" s="513" t="s">
        <v>26</v>
      </c>
      <c r="J27" s="515" t="s">
        <v>26</v>
      </c>
      <c r="K27" s="517" t="s">
        <v>26</v>
      </c>
      <c r="L27" s="501" t="s">
        <v>26</v>
      </c>
      <c r="M27" s="499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496"/>
      <c r="B28" s="101" t="s">
        <v>28</v>
      </c>
      <c r="C28" s="498"/>
      <c r="D28" s="500"/>
      <c r="E28" s="502"/>
      <c r="F28" s="508"/>
      <c r="G28" s="504"/>
      <c r="H28" s="506"/>
      <c r="I28" s="514"/>
      <c r="J28" s="516"/>
      <c r="K28" s="518"/>
      <c r="L28" s="502"/>
      <c r="M28" s="500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</row>
    <row r="2" spans="1:16" ht="15.75">
      <c r="A2" s="470" t="s">
        <v>1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</row>
    <row r="3" spans="1:16" ht="16.5" thickBot="1">
      <c r="A3" s="470" t="s">
        <v>73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</row>
    <row r="4" spans="1:16">
      <c r="A4" s="471"/>
      <c r="B4" s="477"/>
      <c r="C4" s="551" t="s">
        <v>49</v>
      </c>
      <c r="D4" s="553" t="s">
        <v>3</v>
      </c>
      <c r="E4" s="555" t="s">
        <v>4</v>
      </c>
      <c r="F4" s="557" t="s">
        <v>5</v>
      </c>
      <c r="G4" s="559" t="s">
        <v>6</v>
      </c>
      <c r="H4" s="571" t="s">
        <v>7</v>
      </c>
      <c r="I4" s="555" t="s">
        <v>8</v>
      </c>
      <c r="J4" s="573" t="s">
        <v>9</v>
      </c>
      <c r="K4" s="557" t="s">
        <v>10</v>
      </c>
      <c r="L4" s="563" t="s">
        <v>11</v>
      </c>
      <c r="M4" s="565" t="s">
        <v>12</v>
      </c>
      <c r="N4" s="561" t="s">
        <v>13</v>
      </c>
      <c r="O4" s="557" t="s">
        <v>14</v>
      </c>
      <c r="P4" s="482" t="s">
        <v>15</v>
      </c>
    </row>
    <row r="5" spans="1:16" ht="39.75" customHeight="1" thickBot="1">
      <c r="A5" s="472"/>
      <c r="B5" s="478"/>
      <c r="C5" s="552"/>
      <c r="D5" s="554"/>
      <c r="E5" s="556"/>
      <c r="F5" s="558"/>
      <c r="G5" s="560"/>
      <c r="H5" s="572"/>
      <c r="I5" s="556"/>
      <c r="J5" s="574"/>
      <c r="K5" s="558"/>
      <c r="L5" s="564"/>
      <c r="M5" s="566"/>
      <c r="N5" s="562"/>
      <c r="O5" s="558"/>
      <c r="P5" s="483"/>
    </row>
    <row r="6" spans="1:16" ht="33.75" customHeight="1" thickBot="1">
      <c r="A6" s="114" t="s">
        <v>82</v>
      </c>
      <c r="B6" s="75" t="s">
        <v>17</v>
      </c>
      <c r="C6" s="68">
        <v>320</v>
      </c>
      <c r="D6" s="301">
        <v>126</v>
      </c>
      <c r="E6" s="67">
        <v>8</v>
      </c>
      <c r="F6" s="82">
        <v>14</v>
      </c>
      <c r="G6" s="316">
        <v>60</v>
      </c>
      <c r="H6" s="371">
        <v>16</v>
      </c>
      <c r="I6" s="67">
        <v>11</v>
      </c>
      <c r="J6" s="311">
        <v>39</v>
      </c>
      <c r="K6" s="82">
        <v>30</v>
      </c>
      <c r="L6" s="335">
        <v>24</v>
      </c>
      <c r="M6" s="348">
        <v>47</v>
      </c>
      <c r="N6" s="358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6">
        <f t="shared" si="0"/>
        <v>110</v>
      </c>
      <c r="E7" s="290">
        <f t="shared" si="0"/>
        <v>6</v>
      </c>
      <c r="F7" s="246">
        <f t="shared" si="0"/>
        <v>14</v>
      </c>
      <c r="G7" s="317">
        <f t="shared" si="0"/>
        <v>49</v>
      </c>
      <c r="H7" s="376">
        <f t="shared" si="0"/>
        <v>14</v>
      </c>
      <c r="I7" s="290">
        <f t="shared" si="0"/>
        <v>8</v>
      </c>
      <c r="J7" s="314">
        <f t="shared" si="0"/>
        <v>33</v>
      </c>
      <c r="K7" s="246">
        <f t="shared" si="0"/>
        <v>25</v>
      </c>
      <c r="L7" s="337">
        <f t="shared" si="0"/>
        <v>19</v>
      </c>
      <c r="M7" s="350">
        <f t="shared" si="0"/>
        <v>38</v>
      </c>
      <c r="N7" s="362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6">
        <v>14</v>
      </c>
      <c r="E8" s="290">
        <v>1</v>
      </c>
      <c r="F8" s="246">
        <v>0</v>
      </c>
      <c r="G8" s="317">
        <v>14</v>
      </c>
      <c r="H8" s="376">
        <v>3</v>
      </c>
      <c r="I8" s="290">
        <v>4</v>
      </c>
      <c r="J8" s="314">
        <v>5</v>
      </c>
      <c r="K8" s="246">
        <v>4</v>
      </c>
      <c r="L8" s="337">
        <v>0</v>
      </c>
      <c r="M8" s="350">
        <v>1</v>
      </c>
      <c r="N8" s="362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7">
        <v>124</v>
      </c>
      <c r="E9" s="293">
        <v>7</v>
      </c>
      <c r="F9" s="84">
        <f t="shared" ref="F9" si="2">F7+F8</f>
        <v>14</v>
      </c>
      <c r="G9" s="318">
        <v>77</v>
      </c>
      <c r="H9" s="375">
        <v>14</v>
      </c>
      <c r="I9" s="293">
        <v>12</v>
      </c>
      <c r="J9" s="315">
        <v>38</v>
      </c>
      <c r="K9" s="84">
        <v>29</v>
      </c>
      <c r="L9" s="338">
        <v>8</v>
      </c>
      <c r="M9" s="351">
        <v>40</v>
      </c>
      <c r="N9" s="363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6">
        <v>117</v>
      </c>
      <c r="E10" s="280">
        <v>8</v>
      </c>
      <c r="F10" s="86">
        <v>1</v>
      </c>
      <c r="G10" s="319">
        <v>60</v>
      </c>
      <c r="H10" s="365">
        <v>16</v>
      </c>
      <c r="I10" s="280">
        <v>11</v>
      </c>
      <c r="J10" s="305">
        <v>39</v>
      </c>
      <c r="K10" s="86">
        <v>3</v>
      </c>
      <c r="L10" s="330">
        <v>24</v>
      </c>
      <c r="M10" s="342">
        <v>47</v>
      </c>
      <c r="N10" s="353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7">
        <f t="shared" ref="D11:P11" si="4">D10/D6*100%</f>
        <v>0.9285714285714286</v>
      </c>
      <c r="E11" s="281">
        <f t="shared" si="4"/>
        <v>1</v>
      </c>
      <c r="F11" s="88">
        <f t="shared" si="4"/>
        <v>7.1428571428571425E-2</v>
      </c>
      <c r="G11" s="320">
        <f t="shared" si="4"/>
        <v>1</v>
      </c>
      <c r="H11" s="366">
        <f t="shared" si="4"/>
        <v>1</v>
      </c>
      <c r="I11" s="281">
        <f t="shared" si="4"/>
        <v>1</v>
      </c>
      <c r="J11" s="306">
        <f t="shared" si="4"/>
        <v>1</v>
      </c>
      <c r="K11" s="88">
        <f t="shared" si="4"/>
        <v>0.1</v>
      </c>
      <c r="L11" s="331">
        <f t="shared" si="4"/>
        <v>1</v>
      </c>
      <c r="M11" s="343">
        <f t="shared" si="4"/>
        <v>1</v>
      </c>
      <c r="N11" s="354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67" t="s">
        <v>20</v>
      </c>
      <c r="B12" s="44" t="s">
        <v>17</v>
      </c>
      <c r="C12" s="106">
        <v>205</v>
      </c>
      <c r="D12" s="298">
        <v>66</v>
      </c>
      <c r="E12" s="282">
        <v>2</v>
      </c>
      <c r="F12" s="89"/>
      <c r="G12" s="321">
        <v>9</v>
      </c>
      <c r="H12" s="367"/>
      <c r="I12" s="303"/>
      <c r="J12" s="307">
        <v>7</v>
      </c>
      <c r="K12" s="113">
        <v>3</v>
      </c>
      <c r="L12" s="340">
        <v>1</v>
      </c>
      <c r="M12" s="344">
        <v>11</v>
      </c>
      <c r="N12" s="355">
        <v>2</v>
      </c>
      <c r="O12" s="243">
        <v>4</v>
      </c>
      <c r="P12" s="102">
        <f>SUM(C12:O12)</f>
        <v>310</v>
      </c>
    </row>
    <row r="13" spans="1:16" ht="12" customHeight="1" thickBot="1">
      <c r="A13" s="568"/>
      <c r="B13" s="101" t="s">
        <v>28</v>
      </c>
      <c r="C13" s="90">
        <f>C12/C12*100%</f>
        <v>1</v>
      </c>
      <c r="D13" s="299">
        <f t="shared" ref="D13:P13" si="5">D12/D12*100%</f>
        <v>1</v>
      </c>
      <c r="E13" s="283">
        <f t="shared" si="5"/>
        <v>1</v>
      </c>
      <c r="F13" s="90"/>
      <c r="G13" s="322">
        <f t="shared" si="5"/>
        <v>1</v>
      </c>
      <c r="H13" s="368"/>
      <c r="I13" s="283"/>
      <c r="J13" s="308"/>
      <c r="K13" s="90">
        <f t="shared" si="5"/>
        <v>1</v>
      </c>
      <c r="L13" s="332">
        <f t="shared" ref="L13" si="6">L12/L12*100%</f>
        <v>1</v>
      </c>
      <c r="M13" s="345">
        <f t="shared" si="5"/>
        <v>1</v>
      </c>
      <c r="N13" s="356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69" t="s">
        <v>22</v>
      </c>
      <c r="B14" s="103" t="s">
        <v>17</v>
      </c>
      <c r="C14" s="77">
        <v>214</v>
      </c>
      <c r="D14" s="298">
        <v>98</v>
      </c>
      <c r="E14" s="284">
        <v>8</v>
      </c>
      <c r="F14" s="113">
        <v>7</v>
      </c>
      <c r="G14" s="321">
        <v>29</v>
      </c>
      <c r="H14" s="369">
        <v>10</v>
      </c>
      <c r="I14" s="286">
        <v>4</v>
      </c>
      <c r="J14" s="309">
        <v>28</v>
      </c>
      <c r="K14" s="113">
        <v>18</v>
      </c>
      <c r="L14" s="333">
        <v>5</v>
      </c>
      <c r="M14" s="346">
        <v>12</v>
      </c>
      <c r="N14" s="355">
        <v>18</v>
      </c>
      <c r="O14" s="243">
        <v>23</v>
      </c>
      <c r="P14" s="69">
        <f>SUM(C14:O14)</f>
        <v>474</v>
      </c>
    </row>
    <row r="15" spans="1:16" ht="12.75" customHeight="1" thickBot="1">
      <c r="A15" s="570"/>
      <c r="B15" s="105" t="s">
        <v>28</v>
      </c>
      <c r="C15" s="76">
        <f t="shared" ref="C15:J15" si="7">C14/C9*100%</f>
        <v>0.63690476190476186</v>
      </c>
      <c r="D15" s="300">
        <f t="shared" si="7"/>
        <v>0.79032258064516125</v>
      </c>
      <c r="E15" s="285">
        <f t="shared" si="7"/>
        <v>1.1428571428571428</v>
      </c>
      <c r="F15" s="91">
        <f t="shared" si="7"/>
        <v>0.5</v>
      </c>
      <c r="G15" s="323">
        <f t="shared" si="7"/>
        <v>0.37662337662337664</v>
      </c>
      <c r="H15" s="370">
        <f t="shared" si="7"/>
        <v>0.7142857142857143</v>
      </c>
      <c r="I15" s="285">
        <f t="shared" si="7"/>
        <v>0.33333333333333331</v>
      </c>
      <c r="J15" s="310">
        <f t="shared" si="7"/>
        <v>0.73684210526315785</v>
      </c>
      <c r="K15" s="91">
        <f>K14/K9*100%</f>
        <v>0.62068965517241381</v>
      </c>
      <c r="L15" s="334">
        <f t="shared" ref="L15:P15" si="8">L14/L9*100%</f>
        <v>0.625</v>
      </c>
      <c r="M15" s="347">
        <f t="shared" si="8"/>
        <v>0.3</v>
      </c>
      <c r="N15" s="357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301" t="s">
        <v>26</v>
      </c>
      <c r="E16" s="67" t="s">
        <v>26</v>
      </c>
      <c r="F16" s="82" t="s">
        <v>26</v>
      </c>
      <c r="G16" s="316" t="s">
        <v>26</v>
      </c>
      <c r="H16" s="371" t="s">
        <v>26</v>
      </c>
      <c r="I16" s="67" t="s">
        <v>26</v>
      </c>
      <c r="J16" s="311" t="s">
        <v>26</v>
      </c>
      <c r="K16" s="82" t="s">
        <v>26</v>
      </c>
      <c r="L16" s="335" t="s">
        <v>26</v>
      </c>
      <c r="M16" s="348" t="s">
        <v>26</v>
      </c>
      <c r="N16" s="358" t="s">
        <v>26</v>
      </c>
      <c r="O16" s="242" t="s">
        <v>26</v>
      </c>
      <c r="P16" s="69" t="s">
        <v>26</v>
      </c>
    </row>
    <row r="17" spans="1:16" ht="10.5" customHeight="1">
      <c r="A17" s="569" t="s">
        <v>27</v>
      </c>
      <c r="B17" s="103" t="s">
        <v>17</v>
      </c>
      <c r="C17" s="77">
        <v>50</v>
      </c>
      <c r="D17" s="585" t="s">
        <v>26</v>
      </c>
      <c r="E17" s="587" t="s">
        <v>26</v>
      </c>
      <c r="F17" s="589" t="s">
        <v>26</v>
      </c>
      <c r="G17" s="321">
        <v>1</v>
      </c>
      <c r="H17" s="369">
        <v>5</v>
      </c>
      <c r="I17" s="587" t="s">
        <v>26</v>
      </c>
      <c r="J17" s="309">
        <v>1</v>
      </c>
      <c r="K17" s="113">
        <v>0</v>
      </c>
      <c r="L17" s="575" t="s">
        <v>26</v>
      </c>
      <c r="M17" s="577" t="s">
        <v>26</v>
      </c>
      <c r="N17" s="579" t="s">
        <v>26</v>
      </c>
      <c r="O17" s="581" t="s">
        <v>26</v>
      </c>
      <c r="P17" s="70">
        <f>SUM(C17:O17)</f>
        <v>57</v>
      </c>
    </row>
    <row r="18" spans="1:16" ht="11.25" customHeight="1" thickBot="1">
      <c r="A18" s="570"/>
      <c r="B18" s="105" t="s">
        <v>28</v>
      </c>
      <c r="C18" s="76">
        <f>C17/C10*100%</f>
        <v>0.15625</v>
      </c>
      <c r="D18" s="586"/>
      <c r="E18" s="588"/>
      <c r="F18" s="590"/>
      <c r="G18" s="328">
        <f t="shared" ref="G18:H18" si="9">G17/G10*100%</f>
        <v>1.6666666666666666E-2</v>
      </c>
      <c r="H18" s="372">
        <f t="shared" si="9"/>
        <v>0.3125</v>
      </c>
      <c r="I18" s="588"/>
      <c r="J18" s="312">
        <f t="shared" ref="J18:K18" si="10">J17/J10*100%</f>
        <v>2.564102564102564E-2</v>
      </c>
      <c r="K18" s="76">
        <f t="shared" si="10"/>
        <v>0</v>
      </c>
      <c r="L18" s="576"/>
      <c r="M18" s="578"/>
      <c r="N18" s="580"/>
      <c r="O18" s="582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301" t="s">
        <v>26</v>
      </c>
      <c r="E19" s="67" t="s">
        <v>26</v>
      </c>
      <c r="F19" s="82" t="s">
        <v>26</v>
      </c>
      <c r="G19" s="316" t="s">
        <v>26</v>
      </c>
      <c r="H19" s="371" t="s">
        <v>26</v>
      </c>
      <c r="I19" s="67" t="s">
        <v>26</v>
      </c>
      <c r="J19" s="311" t="s">
        <v>26</v>
      </c>
      <c r="K19" s="82" t="s">
        <v>26</v>
      </c>
      <c r="L19" s="335" t="s">
        <v>26</v>
      </c>
      <c r="M19" s="348" t="s">
        <v>26</v>
      </c>
      <c r="N19" s="358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301" t="s">
        <v>26</v>
      </c>
      <c r="E20" s="67" t="s">
        <v>26</v>
      </c>
      <c r="F20" s="82" t="s">
        <v>26</v>
      </c>
      <c r="G20" s="316" t="s">
        <v>26</v>
      </c>
      <c r="H20" s="371" t="s">
        <v>26</v>
      </c>
      <c r="I20" s="67" t="s">
        <v>26</v>
      </c>
      <c r="J20" s="311" t="s">
        <v>26</v>
      </c>
      <c r="K20" s="82" t="s">
        <v>26</v>
      </c>
      <c r="L20" s="335" t="s">
        <v>26</v>
      </c>
      <c r="M20" s="348" t="s">
        <v>26</v>
      </c>
      <c r="N20" s="358" t="s">
        <v>26</v>
      </c>
      <c r="O20" s="242" t="s">
        <v>26</v>
      </c>
      <c r="P20" s="36" t="s">
        <v>26</v>
      </c>
    </row>
    <row r="21" spans="1:16" ht="12" customHeight="1">
      <c r="A21" s="569" t="s">
        <v>33</v>
      </c>
      <c r="B21" s="465" t="s">
        <v>47</v>
      </c>
      <c r="C21" s="583"/>
      <c r="D21" s="585"/>
      <c r="E21" s="587"/>
      <c r="F21" s="589"/>
      <c r="G21" s="591"/>
      <c r="H21" s="593"/>
      <c r="I21" s="587"/>
      <c r="J21" s="598"/>
      <c r="K21" s="589"/>
      <c r="L21" s="575"/>
      <c r="M21" s="577"/>
      <c r="N21" s="579"/>
      <c r="O21" s="581"/>
      <c r="P21" s="463"/>
    </row>
    <row r="22" spans="1:16" ht="8.25" customHeight="1" thickBot="1">
      <c r="A22" s="570"/>
      <c r="B22" s="466"/>
      <c r="C22" s="584"/>
      <c r="D22" s="586"/>
      <c r="E22" s="588"/>
      <c r="F22" s="590"/>
      <c r="G22" s="592"/>
      <c r="H22" s="594"/>
      <c r="I22" s="588"/>
      <c r="J22" s="602"/>
      <c r="K22" s="590"/>
      <c r="L22" s="576"/>
      <c r="M22" s="578"/>
      <c r="N22" s="580"/>
      <c r="O22" s="582"/>
      <c r="P22" s="464"/>
    </row>
    <row r="23" spans="1:16" ht="12" customHeight="1">
      <c r="A23" s="569" t="s">
        <v>34</v>
      </c>
      <c r="B23" s="103" t="s">
        <v>17</v>
      </c>
      <c r="C23" s="77">
        <v>59</v>
      </c>
      <c r="D23" s="298">
        <v>33</v>
      </c>
      <c r="E23" s="284">
        <v>2</v>
      </c>
      <c r="F23" s="113">
        <v>7</v>
      </c>
      <c r="G23" s="321">
        <v>38</v>
      </c>
      <c r="H23" s="369">
        <v>8</v>
      </c>
      <c r="I23" s="286">
        <v>4</v>
      </c>
      <c r="J23" s="309">
        <v>18</v>
      </c>
      <c r="K23" s="113">
        <v>4</v>
      </c>
      <c r="L23" s="333">
        <v>3</v>
      </c>
      <c r="M23" s="346">
        <v>39</v>
      </c>
      <c r="N23" s="355">
        <v>4</v>
      </c>
      <c r="O23" s="243">
        <v>5</v>
      </c>
      <c r="P23" s="102">
        <f>SUM(C23:O23)</f>
        <v>224</v>
      </c>
    </row>
    <row r="24" spans="1:16" ht="12" customHeight="1" thickBot="1">
      <c r="A24" s="570"/>
      <c r="B24" s="105" t="s">
        <v>28</v>
      </c>
      <c r="C24" s="91">
        <f t="shared" ref="C24:J24" si="11">C23/C9*100%</f>
        <v>0.17559523809523808</v>
      </c>
      <c r="D24" s="300">
        <f t="shared" si="11"/>
        <v>0.2661290322580645</v>
      </c>
      <c r="E24" s="285">
        <f t="shared" si="11"/>
        <v>0.2857142857142857</v>
      </c>
      <c r="F24" s="91">
        <f t="shared" si="11"/>
        <v>0.5</v>
      </c>
      <c r="G24" s="323">
        <f t="shared" si="11"/>
        <v>0.4935064935064935</v>
      </c>
      <c r="H24" s="370">
        <f t="shared" si="11"/>
        <v>0.5714285714285714</v>
      </c>
      <c r="I24" s="285">
        <f t="shared" si="11"/>
        <v>0.33333333333333331</v>
      </c>
      <c r="J24" s="310">
        <f t="shared" si="11"/>
        <v>0.47368421052631576</v>
      </c>
      <c r="K24" s="91">
        <f>K23/K9*100%</f>
        <v>0.13793103448275862</v>
      </c>
      <c r="L24" s="334">
        <f t="shared" ref="L24:P24" si="12">L23/L9*100%</f>
        <v>0.375</v>
      </c>
      <c r="M24" s="347">
        <f t="shared" si="12"/>
        <v>0.97499999999999998</v>
      </c>
      <c r="N24" s="357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69" t="s">
        <v>35</v>
      </c>
      <c r="B25" s="103" t="s">
        <v>17</v>
      </c>
      <c r="C25" s="77">
        <v>277</v>
      </c>
      <c r="D25" s="298">
        <v>91</v>
      </c>
      <c r="E25" s="284">
        <v>6</v>
      </c>
      <c r="F25" s="113">
        <v>6</v>
      </c>
      <c r="G25" s="321">
        <v>39</v>
      </c>
      <c r="H25" s="369">
        <v>6</v>
      </c>
      <c r="I25" s="286">
        <v>8</v>
      </c>
      <c r="J25" s="309">
        <v>20</v>
      </c>
      <c r="K25" s="113">
        <v>24</v>
      </c>
      <c r="L25" s="333">
        <v>5</v>
      </c>
      <c r="M25" s="346">
        <v>1</v>
      </c>
      <c r="N25" s="355">
        <v>12</v>
      </c>
      <c r="O25" s="243">
        <v>22</v>
      </c>
      <c r="P25" s="102">
        <f>SUM(C25:O25)</f>
        <v>517</v>
      </c>
    </row>
    <row r="26" spans="1:16" ht="14.25" customHeight="1" thickBot="1">
      <c r="A26" s="570"/>
      <c r="B26" s="105" t="s">
        <v>28</v>
      </c>
      <c r="C26" s="78">
        <f t="shared" ref="C26:N26" si="13">C25/C9*100%</f>
        <v>0.82440476190476186</v>
      </c>
      <c r="D26" s="302">
        <f t="shared" si="13"/>
        <v>0.7338709677419355</v>
      </c>
      <c r="E26" s="287">
        <f t="shared" si="13"/>
        <v>0.8571428571428571</v>
      </c>
      <c r="F26" s="92">
        <f t="shared" si="13"/>
        <v>0.42857142857142855</v>
      </c>
      <c r="G26" s="324">
        <f t="shared" si="13"/>
        <v>0.50649350649350644</v>
      </c>
      <c r="H26" s="373">
        <f t="shared" si="13"/>
        <v>0.42857142857142855</v>
      </c>
      <c r="I26" s="287">
        <f t="shared" si="13"/>
        <v>0.66666666666666663</v>
      </c>
      <c r="J26" s="313">
        <f t="shared" si="13"/>
        <v>0.52631578947368418</v>
      </c>
      <c r="K26" s="92">
        <f t="shared" si="13"/>
        <v>0.82758620689655171</v>
      </c>
      <c r="L26" s="336">
        <f t="shared" si="13"/>
        <v>0.625</v>
      </c>
      <c r="M26" s="349">
        <f t="shared" si="13"/>
        <v>2.5000000000000001E-2</v>
      </c>
      <c r="N26" s="359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69" t="s">
        <v>36</v>
      </c>
      <c r="B27" s="100" t="s">
        <v>17</v>
      </c>
      <c r="C27" s="583" t="s">
        <v>26</v>
      </c>
      <c r="D27" s="585" t="s">
        <v>26</v>
      </c>
      <c r="E27" s="587" t="s">
        <v>26</v>
      </c>
      <c r="F27" s="243">
        <v>1</v>
      </c>
      <c r="G27" s="591" t="s">
        <v>26</v>
      </c>
      <c r="H27" s="595" t="s">
        <v>26</v>
      </c>
      <c r="I27" s="587" t="s">
        <v>26</v>
      </c>
      <c r="J27" s="598" t="s">
        <v>26</v>
      </c>
      <c r="K27" s="243">
        <v>1</v>
      </c>
      <c r="L27" s="575" t="s">
        <v>26</v>
      </c>
      <c r="M27" s="577" t="s">
        <v>26</v>
      </c>
      <c r="N27" s="360">
        <v>0</v>
      </c>
      <c r="O27" s="243">
        <v>1</v>
      </c>
      <c r="P27" s="102">
        <f>SUM(C27:O27)</f>
        <v>3</v>
      </c>
    </row>
    <row r="28" spans="1:16" ht="13.5" customHeight="1" thickBot="1">
      <c r="A28" s="570"/>
      <c r="B28" s="101" t="s">
        <v>28</v>
      </c>
      <c r="C28" s="603"/>
      <c r="D28" s="604"/>
      <c r="E28" s="597"/>
      <c r="F28" s="245">
        <f t="shared" ref="F28" si="14">F27/F9*100%</f>
        <v>7.1428571428571425E-2</v>
      </c>
      <c r="G28" s="605"/>
      <c r="H28" s="596"/>
      <c r="I28" s="597"/>
      <c r="J28" s="599"/>
      <c r="K28" s="245">
        <f t="shared" ref="K28" si="15">K27/K9*100%</f>
        <v>3.4482758620689655E-2</v>
      </c>
      <c r="L28" s="600"/>
      <c r="M28" s="601"/>
      <c r="N28" s="361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301">
        <v>16</v>
      </c>
      <c r="E29" s="67">
        <v>2</v>
      </c>
      <c r="F29" s="82">
        <v>0</v>
      </c>
      <c r="G29" s="316">
        <v>11</v>
      </c>
      <c r="H29" s="371">
        <v>2</v>
      </c>
      <c r="I29" s="67">
        <v>3</v>
      </c>
      <c r="J29" s="311">
        <v>6</v>
      </c>
      <c r="K29" s="82">
        <v>5</v>
      </c>
      <c r="L29" s="335">
        <v>5</v>
      </c>
      <c r="M29" s="348">
        <v>9</v>
      </c>
      <c r="N29" s="358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301">
        <v>0</v>
      </c>
      <c r="E30" s="67">
        <v>0</v>
      </c>
      <c r="F30" s="82">
        <v>0</v>
      </c>
      <c r="G30" s="316">
        <v>0</v>
      </c>
      <c r="H30" s="371">
        <v>0</v>
      </c>
      <c r="I30" s="67">
        <v>0</v>
      </c>
      <c r="J30" s="311">
        <v>0</v>
      </c>
      <c r="K30" s="82">
        <v>30</v>
      </c>
      <c r="L30" s="335">
        <v>0</v>
      </c>
      <c r="M30" s="348">
        <v>0</v>
      </c>
      <c r="N30" s="358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8">
        <v>21</v>
      </c>
      <c r="E31" s="284">
        <v>24</v>
      </c>
      <c r="F31" s="113">
        <v>26</v>
      </c>
      <c r="G31" s="321">
        <v>14</v>
      </c>
      <c r="H31" s="369">
        <v>62</v>
      </c>
      <c r="I31" s="286">
        <v>23</v>
      </c>
      <c r="J31" s="309">
        <v>12</v>
      </c>
      <c r="K31" s="113">
        <v>4</v>
      </c>
      <c r="L31" s="333">
        <v>23</v>
      </c>
      <c r="M31" s="346">
        <v>213</v>
      </c>
      <c r="N31" s="355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301"/>
      <c r="E32" s="67"/>
      <c r="F32" s="82"/>
      <c r="G32" s="316"/>
      <c r="H32" s="371"/>
      <c r="I32" s="67"/>
      <c r="J32" s="311"/>
      <c r="K32" s="82"/>
      <c r="L32" s="335"/>
      <c r="M32" s="348"/>
      <c r="N32" s="358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5">
        <v>21</v>
      </c>
      <c r="E33" s="279">
        <v>24</v>
      </c>
      <c r="F33" s="94">
        <v>18</v>
      </c>
      <c r="G33" s="325">
        <v>12</v>
      </c>
      <c r="H33" s="364">
        <v>39</v>
      </c>
      <c r="I33" s="279">
        <v>19</v>
      </c>
      <c r="J33" s="304">
        <v>12</v>
      </c>
      <c r="K33" s="94">
        <v>4</v>
      </c>
      <c r="L33" s="329">
        <v>17</v>
      </c>
      <c r="M33" s="341">
        <v>75</v>
      </c>
      <c r="N33" s="352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301">
        <v>7</v>
      </c>
      <c r="E34" s="67">
        <v>0</v>
      </c>
      <c r="F34" s="82">
        <v>2</v>
      </c>
      <c r="G34" s="316">
        <v>5</v>
      </c>
      <c r="H34" s="371">
        <v>0</v>
      </c>
      <c r="I34" s="67">
        <v>0</v>
      </c>
      <c r="J34" s="311">
        <v>0</v>
      </c>
      <c r="K34" s="82">
        <v>0</v>
      </c>
      <c r="L34" s="335">
        <v>0</v>
      </c>
      <c r="M34" s="348">
        <v>0</v>
      </c>
      <c r="N34" s="358">
        <v>4</v>
      </c>
      <c r="O34" s="242">
        <v>3</v>
      </c>
      <c r="P34" s="36">
        <f>SUM(C34:O34)</f>
        <v>30</v>
      </c>
    </row>
  </sheetData>
  <mergeCells count="58">
    <mergeCell ref="A27:A28"/>
    <mergeCell ref="C27:C28"/>
    <mergeCell ref="D27:D28"/>
    <mergeCell ref="E27:E28"/>
    <mergeCell ref="G27:G28"/>
    <mergeCell ref="N21:N22"/>
    <mergeCell ref="O21:O22"/>
    <mergeCell ref="P21:P22"/>
    <mergeCell ref="J21:J22"/>
    <mergeCell ref="K21:K22"/>
    <mergeCell ref="L21:L22"/>
    <mergeCell ref="H27:H28"/>
    <mergeCell ref="I27:I28"/>
    <mergeCell ref="J27:J28"/>
    <mergeCell ref="L27:L28"/>
    <mergeCell ref="M27:M28"/>
    <mergeCell ref="A23:A24"/>
    <mergeCell ref="A25:A26"/>
    <mergeCell ref="G21:G22"/>
    <mergeCell ref="H21:H22"/>
    <mergeCell ref="I21:I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</row>
    <row r="2" spans="1:16" ht="15.75">
      <c r="A2" s="470" t="s">
        <v>1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</row>
    <row r="3" spans="1:16" ht="16.5" thickBot="1">
      <c r="A3" s="470" t="s">
        <v>81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</row>
    <row r="4" spans="1:16">
      <c r="A4" s="471"/>
      <c r="B4" s="477"/>
      <c r="C4" s="551" t="s">
        <v>43</v>
      </c>
      <c r="D4" s="551" t="s">
        <v>3</v>
      </c>
      <c r="E4" s="551" t="s">
        <v>4</v>
      </c>
      <c r="F4" s="551" t="s">
        <v>5</v>
      </c>
      <c r="G4" s="551" t="s">
        <v>6</v>
      </c>
      <c r="H4" s="551" t="s">
        <v>7</v>
      </c>
      <c r="I4" s="551" t="s">
        <v>8</v>
      </c>
      <c r="J4" s="551" t="s">
        <v>9</v>
      </c>
      <c r="K4" s="551" t="s">
        <v>10</v>
      </c>
      <c r="L4" s="551" t="s">
        <v>11</v>
      </c>
      <c r="M4" s="551" t="s">
        <v>12</v>
      </c>
      <c r="N4" s="551" t="s">
        <v>13</v>
      </c>
      <c r="O4" s="551" t="s">
        <v>14</v>
      </c>
      <c r="P4" s="606" t="s">
        <v>15</v>
      </c>
    </row>
    <row r="5" spans="1:16" ht="36.75" customHeight="1" thickBot="1">
      <c r="A5" s="472"/>
      <c r="B5" s="478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607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67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68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608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609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69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89" t="s">
        <v>26</v>
      </c>
      <c r="F15" s="589" t="s">
        <v>26</v>
      </c>
      <c r="G15" s="68">
        <f>'1 квартал 2014г.'!G17+'2 квартал 2014г.'!G17</f>
        <v>2</v>
      </c>
      <c r="H15" s="68" t="e">
        <f>#REF!+#REF!</f>
        <v>#REF!</v>
      </c>
      <c r="I15" s="589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89" t="s">
        <v>26</v>
      </c>
      <c r="M15" s="589" t="s">
        <v>26</v>
      </c>
      <c r="N15" s="589" t="s">
        <v>26</v>
      </c>
      <c r="O15" s="581" t="s">
        <v>26</v>
      </c>
      <c r="P15" s="102" t="e">
        <f>SUM(C15:O15)</f>
        <v>#REF!</v>
      </c>
    </row>
    <row r="16" spans="1:16" ht="11.25" customHeight="1" thickBot="1">
      <c r="A16" s="570"/>
      <c r="B16" s="101" t="s">
        <v>28</v>
      </c>
      <c r="C16" s="90">
        <f>C15/C7*100%</f>
        <v>8.5403726708074529E-2</v>
      </c>
      <c r="D16" s="91">
        <f>D15/D7*100%</f>
        <v>0</v>
      </c>
      <c r="E16" s="590"/>
      <c r="F16" s="590"/>
      <c r="G16" s="91">
        <f>G15/G7*100%</f>
        <v>1.8518518518518517E-2</v>
      </c>
      <c r="H16" s="91" t="e">
        <f>H15/H7*100%</f>
        <v>#REF!</v>
      </c>
      <c r="I16" s="590"/>
      <c r="J16" s="91">
        <f>J15/J7*100%</f>
        <v>1.3333333333333334E-2</v>
      </c>
      <c r="K16" s="91">
        <f>K15/K7*100%</f>
        <v>2.0408163265306121E-2</v>
      </c>
      <c r="L16" s="590"/>
      <c r="M16" s="590"/>
      <c r="N16" s="590"/>
      <c r="O16" s="582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69" t="s">
        <v>33</v>
      </c>
      <c r="B19" s="465" t="s">
        <v>23</v>
      </c>
      <c r="C19" s="583"/>
      <c r="D19" s="589"/>
      <c r="E19" s="589"/>
      <c r="F19" s="589"/>
      <c r="G19" s="589"/>
      <c r="H19" s="610"/>
      <c r="I19" s="589"/>
      <c r="J19" s="589"/>
      <c r="K19" s="589"/>
      <c r="L19" s="589"/>
      <c r="M19" s="589"/>
      <c r="N19" s="589"/>
      <c r="O19" s="581"/>
      <c r="P19" s="463"/>
    </row>
    <row r="20" spans="1:16" ht="11.25" customHeight="1" thickBot="1">
      <c r="A20" s="570"/>
      <c r="B20" s="466"/>
      <c r="C20" s="584"/>
      <c r="D20" s="590"/>
      <c r="E20" s="590"/>
      <c r="F20" s="590"/>
      <c r="G20" s="590"/>
      <c r="H20" s="611"/>
      <c r="I20" s="590"/>
      <c r="J20" s="590"/>
      <c r="K20" s="590"/>
      <c r="L20" s="590"/>
      <c r="M20" s="590"/>
      <c r="N20" s="590"/>
      <c r="O20" s="582"/>
      <c r="P20" s="464"/>
    </row>
    <row r="21" spans="1:16" ht="15.75" thickBot="1">
      <c r="A21" s="569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70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69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70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69" t="s">
        <v>36</v>
      </c>
      <c r="B25" s="100" t="s">
        <v>17</v>
      </c>
      <c r="C25" s="583" t="s">
        <v>26</v>
      </c>
      <c r="D25" s="589" t="s">
        <v>26</v>
      </c>
      <c r="E25" s="589" t="s">
        <v>26</v>
      </c>
      <c r="F25" s="113">
        <f>'2 квартал 2014г.'!F27</f>
        <v>1</v>
      </c>
      <c r="G25" s="589" t="s">
        <v>26</v>
      </c>
      <c r="H25" s="589" t="s">
        <v>26</v>
      </c>
      <c r="I25" s="589" t="s">
        <v>26</v>
      </c>
      <c r="J25" s="589" t="s">
        <v>26</v>
      </c>
      <c r="K25" s="113">
        <f>'2 квартал 2014г.'!K27</f>
        <v>1</v>
      </c>
      <c r="L25" s="589" t="s">
        <v>26</v>
      </c>
      <c r="M25" s="589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70"/>
      <c r="B26" s="101" t="s">
        <v>28</v>
      </c>
      <c r="C26" s="603"/>
      <c r="D26" s="612"/>
      <c r="E26" s="612"/>
      <c r="F26" s="244">
        <f>F25/F7*100%</f>
        <v>4.3478260869565216E-2</v>
      </c>
      <c r="G26" s="612"/>
      <c r="H26" s="612"/>
      <c r="I26" s="612"/>
      <c r="J26" s="612"/>
      <c r="K26" s="244">
        <f>K25/K7*100%</f>
        <v>2.0408163265306121E-2</v>
      </c>
      <c r="L26" s="612"/>
      <c r="M26" s="612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25:A26"/>
    <mergeCell ref="C25:C26"/>
    <mergeCell ref="D25:D26"/>
    <mergeCell ref="E25:E26"/>
    <mergeCell ref="G25:G26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1:A22"/>
    <mergeCell ref="A23:A24"/>
    <mergeCell ref="G19:G20"/>
    <mergeCell ref="H19:H20"/>
    <mergeCell ref="I19:I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</row>
    <row r="2" spans="1:16" ht="15.75">
      <c r="A2" s="470" t="s">
        <v>1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</row>
    <row r="3" spans="1:16" ht="16.5" thickBot="1">
      <c r="A3" s="470" t="s">
        <v>84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</row>
    <row r="4" spans="1:16">
      <c r="A4" s="471"/>
      <c r="B4" s="477"/>
      <c r="C4" s="551" t="s">
        <v>49</v>
      </c>
      <c r="D4" s="557" t="s">
        <v>3</v>
      </c>
      <c r="E4" s="557" t="s">
        <v>4</v>
      </c>
      <c r="F4" s="557" t="s">
        <v>5</v>
      </c>
      <c r="G4" s="557" t="s">
        <v>6</v>
      </c>
      <c r="H4" s="557" t="s">
        <v>7</v>
      </c>
      <c r="I4" s="557" t="s">
        <v>8</v>
      </c>
      <c r="J4" s="557" t="s">
        <v>9</v>
      </c>
      <c r="K4" s="557" t="s">
        <v>10</v>
      </c>
      <c r="L4" s="557" t="s">
        <v>11</v>
      </c>
      <c r="M4" s="557" t="s">
        <v>12</v>
      </c>
      <c r="N4" s="557" t="s">
        <v>13</v>
      </c>
      <c r="O4" s="557" t="s">
        <v>14</v>
      </c>
      <c r="P4" s="482" t="s">
        <v>15</v>
      </c>
    </row>
    <row r="5" spans="1:16" ht="23.25" customHeight="1" thickBot="1">
      <c r="A5" s="472"/>
      <c r="B5" s="478"/>
      <c r="C5" s="552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483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6">
        <v>41</v>
      </c>
      <c r="P6" s="36">
        <f>SUM(C6:O6)</f>
        <v>801</v>
      </c>
    </row>
    <row r="7" spans="1:16" ht="12" hidden="1" customHeight="1">
      <c r="A7" s="385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8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4">
        <f t="shared" ref="P7" si="1">SUM(C7:O7)</f>
        <v>649</v>
      </c>
    </row>
    <row r="8" spans="1:16" ht="32.25" hidden="1" customHeight="1">
      <c r="A8" s="277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9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8">
        <f>SUM(C8:O8)</f>
        <v>122</v>
      </c>
    </row>
    <row r="9" spans="1:16" ht="33.75" thickBot="1">
      <c r="A9" s="270" t="s">
        <v>89</v>
      </c>
      <c r="B9" s="266" t="s">
        <v>17</v>
      </c>
      <c r="C9" s="275">
        <f>C7+C8</f>
        <v>361</v>
      </c>
      <c r="D9" s="275">
        <f>D7+D8</f>
        <v>97</v>
      </c>
      <c r="E9" s="275">
        <f>E7+E8</f>
        <v>7</v>
      </c>
      <c r="F9" s="275">
        <f t="shared" ref="F9" si="2">F7+F8</f>
        <v>8</v>
      </c>
      <c r="G9" s="275">
        <v>31</v>
      </c>
      <c r="H9" s="275">
        <v>10</v>
      </c>
      <c r="I9" s="275">
        <f t="shared" ref="I9:O9" si="3">I7+I8</f>
        <v>6</v>
      </c>
      <c r="J9" s="275">
        <f t="shared" si="3"/>
        <v>50</v>
      </c>
      <c r="K9" s="275">
        <f t="shared" si="3"/>
        <v>30</v>
      </c>
      <c r="L9" s="275">
        <f t="shared" si="3"/>
        <v>19</v>
      </c>
      <c r="M9" s="275">
        <f t="shared" si="3"/>
        <v>59</v>
      </c>
      <c r="N9" s="275">
        <f t="shared" si="3"/>
        <v>32</v>
      </c>
      <c r="O9" s="275">
        <f t="shared" si="3"/>
        <v>44</v>
      </c>
      <c r="P9" s="267">
        <f t="shared" ref="P9:P10" si="4">SUM(C9:O9)</f>
        <v>754</v>
      </c>
    </row>
    <row r="10" spans="1:16" ht="15.75" customHeight="1">
      <c r="A10" s="269" t="s">
        <v>19</v>
      </c>
      <c r="B10" s="265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70"/>
      <c r="B11" s="266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67" t="s">
        <v>20</v>
      </c>
      <c r="B12" s="377" t="s">
        <v>17</v>
      </c>
      <c r="C12" s="272">
        <v>183</v>
      </c>
      <c r="D12" s="382">
        <v>48</v>
      </c>
      <c r="E12" s="390">
        <v>9</v>
      </c>
      <c r="F12" s="382">
        <v>0</v>
      </c>
      <c r="G12" s="382">
        <v>16</v>
      </c>
      <c r="H12" s="382">
        <v>0</v>
      </c>
      <c r="I12" s="382">
        <v>0</v>
      </c>
      <c r="J12" s="390">
        <v>4</v>
      </c>
      <c r="K12" s="382">
        <v>3</v>
      </c>
      <c r="L12" s="382">
        <v>0</v>
      </c>
      <c r="M12" s="390">
        <v>15</v>
      </c>
      <c r="N12" s="382">
        <v>11</v>
      </c>
      <c r="O12" s="380">
        <v>0</v>
      </c>
      <c r="P12" s="261">
        <f>SUM(C12:O12)</f>
        <v>289</v>
      </c>
    </row>
    <row r="13" spans="1:16" ht="11.25" customHeight="1" thickBot="1">
      <c r="A13" s="568"/>
      <c r="B13" s="378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69" t="s">
        <v>22</v>
      </c>
      <c r="B14" s="264" t="s">
        <v>17</v>
      </c>
      <c r="C14" s="387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70"/>
      <c r="B15" s="266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70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69" t="s">
        <v>27</v>
      </c>
      <c r="B17" s="264" t="s">
        <v>17</v>
      </c>
      <c r="C17" s="77">
        <v>31</v>
      </c>
      <c r="D17" s="382">
        <v>0</v>
      </c>
      <c r="E17" s="382">
        <v>0</v>
      </c>
      <c r="F17" s="382">
        <v>0</v>
      </c>
      <c r="G17" s="382">
        <v>2</v>
      </c>
      <c r="H17" s="382">
        <v>0</v>
      </c>
      <c r="I17" s="382">
        <v>0</v>
      </c>
      <c r="J17" s="382">
        <v>4</v>
      </c>
      <c r="K17" s="382">
        <v>0</v>
      </c>
      <c r="L17" s="382">
        <v>0</v>
      </c>
      <c r="M17" s="382">
        <v>0</v>
      </c>
      <c r="N17" s="382">
        <v>0</v>
      </c>
      <c r="O17" s="382">
        <v>0</v>
      </c>
      <c r="P17" s="70">
        <f>SUM(C17:O17)</f>
        <v>37</v>
      </c>
    </row>
    <row r="18" spans="1:16" ht="12" customHeight="1" thickBot="1">
      <c r="A18" s="570"/>
      <c r="B18" s="266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70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70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69" t="s">
        <v>33</v>
      </c>
      <c r="B21" s="465" t="s">
        <v>47</v>
      </c>
      <c r="C21" s="583"/>
      <c r="D21" s="589"/>
      <c r="E21" s="589"/>
      <c r="F21" s="589"/>
      <c r="G21" s="589"/>
      <c r="H21" s="610"/>
      <c r="I21" s="589"/>
      <c r="J21" s="589"/>
      <c r="K21" s="589"/>
      <c r="L21" s="589"/>
      <c r="M21" s="589"/>
      <c r="N21" s="589"/>
      <c r="O21" s="581"/>
      <c r="P21" s="463"/>
    </row>
    <row r="22" spans="1:16" ht="5.25" customHeight="1" thickBot="1">
      <c r="A22" s="570"/>
      <c r="B22" s="466"/>
      <c r="C22" s="584"/>
      <c r="D22" s="590"/>
      <c r="E22" s="590"/>
      <c r="F22" s="590"/>
      <c r="G22" s="590"/>
      <c r="H22" s="611"/>
      <c r="I22" s="590"/>
      <c r="J22" s="590"/>
      <c r="K22" s="590"/>
      <c r="L22" s="590"/>
      <c r="M22" s="590"/>
      <c r="N22" s="590"/>
      <c r="O22" s="582"/>
      <c r="P22" s="464"/>
    </row>
    <row r="23" spans="1:16" ht="11.25" customHeight="1">
      <c r="A23" s="569" t="s">
        <v>34</v>
      </c>
      <c r="B23" s="264" t="s">
        <v>17</v>
      </c>
      <c r="C23" s="77">
        <v>68</v>
      </c>
      <c r="D23" s="382">
        <v>12</v>
      </c>
      <c r="E23" s="382">
        <v>2</v>
      </c>
      <c r="F23" s="382">
        <v>3</v>
      </c>
      <c r="G23" s="382">
        <v>12</v>
      </c>
      <c r="H23" s="382">
        <v>7</v>
      </c>
      <c r="I23" s="382">
        <v>3</v>
      </c>
      <c r="J23" s="382">
        <v>28</v>
      </c>
      <c r="K23" s="382">
        <v>2</v>
      </c>
      <c r="L23" s="382">
        <v>3</v>
      </c>
      <c r="M23" s="382">
        <v>0</v>
      </c>
      <c r="N23" s="382">
        <v>2</v>
      </c>
      <c r="O23" s="380">
        <v>0</v>
      </c>
      <c r="P23" s="261">
        <f>SUM(C23:O23)</f>
        <v>142</v>
      </c>
    </row>
    <row r="24" spans="1:16" ht="12" customHeight="1" thickBot="1">
      <c r="A24" s="570"/>
      <c r="B24" s="266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69" t="s">
        <v>35</v>
      </c>
      <c r="B25" s="264" t="s">
        <v>17</v>
      </c>
      <c r="C25" s="77">
        <v>293</v>
      </c>
      <c r="D25" s="382">
        <v>85</v>
      </c>
      <c r="E25" s="382">
        <v>5</v>
      </c>
      <c r="F25" s="382">
        <v>5</v>
      </c>
      <c r="G25" s="382">
        <v>19</v>
      </c>
      <c r="H25" s="382">
        <v>3</v>
      </c>
      <c r="I25" s="382">
        <v>3</v>
      </c>
      <c r="J25" s="382">
        <v>22</v>
      </c>
      <c r="K25" s="382">
        <v>27</v>
      </c>
      <c r="L25" s="382">
        <v>16</v>
      </c>
      <c r="M25" s="382">
        <v>59</v>
      </c>
      <c r="N25" s="382">
        <v>30</v>
      </c>
      <c r="O25" s="380">
        <v>44</v>
      </c>
      <c r="P25" s="261">
        <f>SUM(C25:O25)</f>
        <v>611</v>
      </c>
    </row>
    <row r="26" spans="1:16" ht="11.25" customHeight="1" thickBot="1">
      <c r="A26" s="570"/>
      <c r="B26" s="266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69" t="s">
        <v>36</v>
      </c>
      <c r="B27" s="262" t="s">
        <v>17</v>
      </c>
      <c r="C27" s="380">
        <v>0</v>
      </c>
      <c r="D27" s="380">
        <v>0</v>
      </c>
      <c r="E27" s="380">
        <v>0</v>
      </c>
      <c r="F27" s="380">
        <v>0</v>
      </c>
      <c r="G27" s="380">
        <v>0</v>
      </c>
      <c r="H27" s="380">
        <v>0</v>
      </c>
      <c r="I27" s="380">
        <v>0</v>
      </c>
      <c r="J27" s="380">
        <v>0</v>
      </c>
      <c r="K27" s="380">
        <v>1</v>
      </c>
      <c r="L27" s="380">
        <v>0</v>
      </c>
      <c r="M27" s="380">
        <v>0</v>
      </c>
      <c r="N27" s="380">
        <v>0</v>
      </c>
      <c r="O27" s="380">
        <v>0</v>
      </c>
      <c r="P27" s="261">
        <f>SUM(C27:O27)</f>
        <v>1</v>
      </c>
    </row>
    <row r="28" spans="1:16" ht="11.25" customHeight="1" thickBot="1">
      <c r="A28" s="570"/>
      <c r="B28" s="263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70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70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9" t="s">
        <v>39</v>
      </c>
      <c r="B31" s="262" t="s">
        <v>17</v>
      </c>
      <c r="C31" s="383">
        <v>62</v>
      </c>
      <c r="D31" s="382">
        <v>56</v>
      </c>
      <c r="E31" s="382">
        <v>9</v>
      </c>
      <c r="F31" s="382">
        <v>18</v>
      </c>
      <c r="G31" s="382">
        <v>6</v>
      </c>
      <c r="H31" s="382">
        <v>69</v>
      </c>
      <c r="I31" s="382">
        <v>27</v>
      </c>
      <c r="J31" s="382">
        <v>10</v>
      </c>
      <c r="K31" s="382">
        <v>6</v>
      </c>
      <c r="L31" s="382">
        <v>31</v>
      </c>
      <c r="M31" s="382">
        <v>98</v>
      </c>
      <c r="N31" s="382">
        <v>23</v>
      </c>
      <c r="O31" s="380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70" t="s">
        <v>41</v>
      </c>
      <c r="B33" s="22" t="s">
        <v>17</v>
      </c>
      <c r="C33" s="93">
        <v>19</v>
      </c>
      <c r="D33" s="379">
        <v>56</v>
      </c>
      <c r="E33" s="379">
        <v>9</v>
      </c>
      <c r="F33" s="379">
        <v>10</v>
      </c>
      <c r="G33" s="379">
        <v>6</v>
      </c>
      <c r="H33" s="379">
        <v>48</v>
      </c>
      <c r="I33" s="379">
        <v>27</v>
      </c>
      <c r="J33" s="379">
        <v>10</v>
      </c>
      <c r="K33" s="379">
        <v>6</v>
      </c>
      <c r="L33" s="379">
        <v>23</v>
      </c>
      <c r="M33" s="379">
        <v>62</v>
      </c>
      <c r="N33" s="379">
        <v>23</v>
      </c>
      <c r="O33" s="249">
        <v>18</v>
      </c>
      <c r="P33" s="36">
        <f>SUM(C33:O33)</f>
        <v>317</v>
      </c>
    </row>
    <row r="34" spans="1:16" ht="27" customHeight="1" thickBot="1">
      <c r="A34" s="270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7:A18"/>
    <mergeCell ref="M21:M22"/>
    <mergeCell ref="A12:A13"/>
    <mergeCell ref="A14:A15"/>
    <mergeCell ref="H4:H5"/>
    <mergeCell ref="I4:I5"/>
    <mergeCell ref="J4:J5"/>
    <mergeCell ref="A27:A28"/>
    <mergeCell ref="A25:A26"/>
    <mergeCell ref="E21:E22"/>
    <mergeCell ref="F21:F22"/>
    <mergeCell ref="N21:N22"/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</row>
    <row r="2" spans="1:16" ht="15.75">
      <c r="A2" s="470" t="s">
        <v>1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</row>
    <row r="3" spans="1:16" ht="16.5" thickBot="1">
      <c r="A3" s="470" t="s">
        <v>85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</row>
    <row r="4" spans="1:16">
      <c r="A4" s="471"/>
      <c r="B4" s="477"/>
      <c r="C4" s="557" t="s">
        <v>49</v>
      </c>
      <c r="D4" s="557" t="s">
        <v>3</v>
      </c>
      <c r="E4" s="557" t="s">
        <v>4</v>
      </c>
      <c r="F4" s="557" t="s">
        <v>5</v>
      </c>
      <c r="G4" s="557" t="s">
        <v>6</v>
      </c>
      <c r="H4" s="557" t="s">
        <v>7</v>
      </c>
      <c r="I4" s="557" t="s">
        <v>8</v>
      </c>
      <c r="J4" s="557" t="s">
        <v>9</v>
      </c>
      <c r="K4" s="557" t="s">
        <v>10</v>
      </c>
      <c r="L4" s="557" t="s">
        <v>11</v>
      </c>
      <c r="M4" s="557" t="s">
        <v>12</v>
      </c>
      <c r="N4" s="557" t="s">
        <v>13</v>
      </c>
      <c r="O4" s="557" t="s">
        <v>14</v>
      </c>
      <c r="P4" s="482" t="s">
        <v>15</v>
      </c>
    </row>
    <row r="5" spans="1:16" ht="30" customHeight="1" thickBot="1">
      <c r="A5" s="472"/>
      <c r="B5" s="478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483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70" t="s">
        <v>91</v>
      </c>
      <c r="B7" s="266" t="s">
        <v>17</v>
      </c>
      <c r="C7" s="274">
        <f>'1 квартал 2014'!C9+'2 квартал 2014г.'!C9+'3квартал 2014'!C9</f>
        <v>1005</v>
      </c>
      <c r="D7" s="275">
        <f>'1 квартал 2014'!D9+'2 квартал 2014г.'!D9+'3квартал 2014'!D9</f>
        <v>337</v>
      </c>
      <c r="E7" s="275">
        <f>'1 квартал 2014'!E9+'2 квартал 2014г.'!E9+'3квартал 2014'!E9</f>
        <v>19</v>
      </c>
      <c r="F7" s="275">
        <f>'1 квартал 2014'!F9+'2 квартал 2014г.'!F9+'3квартал 2014'!F9</f>
        <v>31</v>
      </c>
      <c r="G7" s="275">
        <f>'1 квартал 2014'!G9+'2 квартал 2014г.'!G9+'3квартал 2014'!G9</f>
        <v>139</v>
      </c>
      <c r="H7" s="275">
        <f>'1 квартал 2014'!H9+'2 квартал 2014г.'!H9+'3квартал 2014'!H9</f>
        <v>34</v>
      </c>
      <c r="I7" s="275">
        <f>'1 квартал 2014'!I9+'2 квартал 2014г.'!I9+'3квартал 2014'!I9</f>
        <v>22</v>
      </c>
      <c r="J7" s="275">
        <f>'1 квартал 2014'!J9+'2 квартал 2014г.'!J9+'3квартал 2014'!J9</f>
        <v>125</v>
      </c>
      <c r="K7" s="275">
        <f>'1 квартал 2014'!K9+'2 квартал 2014г.'!K9+'3квартал 2014'!K9</f>
        <v>79</v>
      </c>
      <c r="L7" s="275">
        <f>'1 квартал 2014'!L9+'2 квартал 2014г.'!L9+'3квартал 2014'!L9</f>
        <v>34</v>
      </c>
      <c r="M7" s="275">
        <f>'1 квартал 2014'!M9+'2 квартал 2014г.'!M9+'3квартал 2014'!M9</f>
        <v>138</v>
      </c>
      <c r="N7" s="275">
        <f>'1 квартал 2014'!N9+'2 квартал 2014г.'!N9+'3квартал 2014'!N9</f>
        <v>82</v>
      </c>
      <c r="O7" s="276">
        <f>'1 квартал 2014'!O9+'2 квартал 2014г.'!O9+'3квартал 2014'!O9</f>
        <v>91</v>
      </c>
      <c r="P7" s="391">
        <f t="shared" ref="P7:P8" si="0">SUM(C7:O7)</f>
        <v>2136</v>
      </c>
    </row>
    <row r="8" spans="1:16" ht="16.5">
      <c r="A8" s="269" t="s">
        <v>19</v>
      </c>
      <c r="B8" s="265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92">
        <f t="shared" si="0"/>
        <v>2088</v>
      </c>
    </row>
    <row r="9" spans="1:16" ht="11.25" customHeight="1" thickBot="1">
      <c r="A9" s="270"/>
      <c r="B9" s="266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93">
        <f t="shared" si="1"/>
        <v>0.94608065246941553</v>
      </c>
    </row>
    <row r="10" spans="1:16" ht="12.75" customHeight="1">
      <c r="A10" s="567" t="s">
        <v>20</v>
      </c>
      <c r="B10" s="44" t="s">
        <v>17</v>
      </c>
      <c r="C10" s="381">
        <f>'1 квартал 2014'!C12+'2 квартал 2014г.'!C12+'3квартал 2014'!C12</f>
        <v>591</v>
      </c>
      <c r="D10" s="382">
        <f>'1 квартал 2014'!D12+'2 квартал 2014г.'!D12+'3квартал 2014'!D12</f>
        <v>182</v>
      </c>
      <c r="E10" s="390">
        <f>'1 квартал 2014'!E12+'2 квартал 2014г.'!E12+'3квартал 2014'!E12</f>
        <v>13</v>
      </c>
      <c r="F10" s="382">
        <v>0</v>
      </c>
      <c r="G10" s="382">
        <f>'1 квартал 2014'!G12+'2 квартал 2014г.'!G12+'3квартал 2014'!G12</f>
        <v>38</v>
      </c>
      <c r="H10" s="382">
        <v>0</v>
      </c>
      <c r="I10" s="382">
        <v>0</v>
      </c>
      <c r="J10" s="394">
        <f>'1 квартал 2014'!J12+'2 квартал 2014г.'!J12+'3квартал 2014'!J12</f>
        <v>22</v>
      </c>
      <c r="K10" s="382">
        <f>'1 квартал 2014'!K12+'2 квартал 2014г.'!K10+'3квартал 2014'!K10</f>
        <v>6</v>
      </c>
      <c r="L10" s="395">
        <f>'1 квартал 2014'!L12+'2 квартал 2014г.'!L12+'3квартал 2014'!L12</f>
        <v>1</v>
      </c>
      <c r="M10" s="390">
        <f>'1 квартал 2014'!M12+'2 квартал 2014г.'!M12+'3квартал 2014'!M12</f>
        <v>42</v>
      </c>
      <c r="N10" s="382">
        <f>'1 квартал 2014'!N12+'2 квартал 2014г.'!N12+'3квартал 2014'!N12</f>
        <v>27</v>
      </c>
      <c r="O10" s="380">
        <f>'1 квартал 2014'!O12+'2 квартал 2014г.'!O12+'3квартал 2014'!O12</f>
        <v>4</v>
      </c>
      <c r="P10" s="396">
        <f>SUM(C10:O10)</f>
        <v>926</v>
      </c>
    </row>
    <row r="11" spans="1:16" ht="12.75" customHeight="1" thickBot="1">
      <c r="A11" s="568"/>
      <c r="B11" s="263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69" t="s">
        <v>22</v>
      </c>
      <c r="B12" s="264" t="s">
        <v>17</v>
      </c>
      <c r="C12" s="77">
        <f>'1 квартал 2014'!C14+'2 квартал 2014г.'!C14+'3квартал 2014'!C14</f>
        <v>776</v>
      </c>
      <c r="D12" s="382">
        <f>'1 квартал 2014'!D14+'2 квартал 2014г.'!D14+'3квартал 2014'!D14</f>
        <v>272</v>
      </c>
      <c r="E12" s="382">
        <f>'1 квартал 2014'!E14+'2 квартал 2014г.'!E14+'3квартал 2014'!E14</f>
        <v>12</v>
      </c>
      <c r="F12" s="382">
        <f>'1 квартал 2014'!F14+'2 квартал 2014г.'!F14+'3квартал 2014'!F14</f>
        <v>17</v>
      </c>
      <c r="G12" s="382">
        <f>'1 квартал 2014'!G14+'2 квартал 2014г.'!G14+'3квартал 2014'!G14</f>
        <v>63</v>
      </c>
      <c r="H12" s="382">
        <f>'1 квартал 2014'!H14+'2 квартал 2014г.'!H14+'3квартал 2014'!H14</f>
        <v>21</v>
      </c>
      <c r="I12" s="382">
        <f>'1 квартал 2014'!I14+'2 квартал 2014г.'!I14+'3квартал 2014'!I14</f>
        <v>12</v>
      </c>
      <c r="J12" s="382">
        <f>'1 квартал 2014'!J14+'2 квартал 2014г.'!J14+'3квартал 2014'!J14</f>
        <v>93</v>
      </c>
      <c r="K12" s="382">
        <f>'1 квартал 2014'!K14+'2 квартал 2014г.'!K14+'3квартал 2014'!K14</f>
        <v>37</v>
      </c>
      <c r="L12" s="382">
        <f>'1 квартал 2014'!L14+'2 квартал 2014г.'!L14+'3квартал 2014'!L14</f>
        <v>17</v>
      </c>
      <c r="M12" s="382">
        <f>'1 квартал 2014'!M14+'2 квартал 2014г.'!M14+'3квартал 2014'!M14</f>
        <v>29</v>
      </c>
      <c r="N12" s="382">
        <f>'1 квартал 2014'!N14+'2 квартал 2014г.'!N14+'3квартал 2014'!N14</f>
        <v>85</v>
      </c>
      <c r="O12" s="380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70"/>
      <c r="B13" s="266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70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69" t="s">
        <v>27</v>
      </c>
      <c r="B15" s="264" t="s">
        <v>17</v>
      </c>
      <c r="C15" s="77">
        <f>'1 квартал 2014'!C17+'2 квартал 2014г.'!C17+'3квартал 2014'!C17</f>
        <v>86</v>
      </c>
      <c r="D15" s="589" t="s">
        <v>26</v>
      </c>
      <c r="E15" s="589" t="s">
        <v>26</v>
      </c>
      <c r="F15" s="589" t="s">
        <v>26</v>
      </c>
      <c r="G15" s="382">
        <f>'1 квартал 2014'!G17+'2 квартал 2014г.'!G17+'3квартал 2014'!G17</f>
        <v>4</v>
      </c>
      <c r="H15" s="382">
        <f>'1 квартал 2014'!H17+'2 квартал 2014г.'!H17+'3квартал 2014'!H17</f>
        <v>5</v>
      </c>
      <c r="I15" s="589" t="s">
        <v>26</v>
      </c>
      <c r="J15" s="382">
        <f>'1 квартал 2014'!J17+'2 квартал 2014г.'!J17+'3квартал 2014'!J17</f>
        <v>5</v>
      </c>
      <c r="K15" s="382">
        <f>'1 квартал 2014'!K17+'2 квартал 2014г.'!K17+'3квартал 2014'!K17</f>
        <v>1</v>
      </c>
      <c r="L15" s="589" t="s">
        <v>26</v>
      </c>
      <c r="M15" s="589" t="s">
        <v>26</v>
      </c>
      <c r="N15" s="589" t="s">
        <v>26</v>
      </c>
      <c r="O15" s="581" t="s">
        <v>26</v>
      </c>
      <c r="P15" s="70">
        <f>SUM(C15:O15)</f>
        <v>101</v>
      </c>
    </row>
    <row r="16" spans="1:16" ht="10.5" customHeight="1" thickBot="1">
      <c r="A16" s="570"/>
      <c r="B16" s="266" t="s">
        <v>28</v>
      </c>
      <c r="C16" s="76">
        <f>C15/C8*100%</f>
        <v>8.2139446036294167E-2</v>
      </c>
      <c r="D16" s="590"/>
      <c r="E16" s="590"/>
      <c r="F16" s="590"/>
      <c r="G16" s="76">
        <f t="shared" ref="G16:H16" si="5">G15/G8*100%</f>
        <v>2.9411764705882353E-2</v>
      </c>
      <c r="H16" s="76">
        <f t="shared" si="5"/>
        <v>0.1388888888888889</v>
      </c>
      <c r="I16" s="590"/>
      <c r="J16" s="76">
        <f t="shared" ref="J16:K16" si="6">J15/J8*100%</f>
        <v>3.968253968253968E-2</v>
      </c>
      <c r="K16" s="76">
        <f t="shared" si="6"/>
        <v>0.16666666666666666</v>
      </c>
      <c r="L16" s="590"/>
      <c r="M16" s="590"/>
      <c r="N16" s="590"/>
      <c r="O16" s="582"/>
      <c r="P16" s="80">
        <f>P15/P8*100%</f>
        <v>4.8371647509578543E-2</v>
      </c>
    </row>
    <row r="17" spans="1:16" ht="24" customHeight="1" thickBot="1">
      <c r="A17" s="270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70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69" t="s">
        <v>33</v>
      </c>
      <c r="B19" s="465" t="s">
        <v>47</v>
      </c>
      <c r="C19" s="583"/>
      <c r="D19" s="589"/>
      <c r="E19" s="589"/>
      <c r="F19" s="589"/>
      <c r="G19" s="589"/>
      <c r="H19" s="610"/>
      <c r="I19" s="589"/>
      <c r="J19" s="589"/>
      <c r="K19" s="589"/>
      <c r="L19" s="589"/>
      <c r="M19" s="589"/>
      <c r="N19" s="589"/>
      <c r="O19" s="581"/>
      <c r="P19" s="613"/>
    </row>
    <row r="20" spans="1:16" ht="9" customHeight="1" thickBot="1">
      <c r="A20" s="570"/>
      <c r="B20" s="466"/>
      <c r="C20" s="584"/>
      <c r="D20" s="590"/>
      <c r="E20" s="590"/>
      <c r="F20" s="590"/>
      <c r="G20" s="590"/>
      <c r="H20" s="611"/>
      <c r="I20" s="590"/>
      <c r="J20" s="590"/>
      <c r="K20" s="590"/>
      <c r="L20" s="590"/>
      <c r="M20" s="590"/>
      <c r="N20" s="590"/>
      <c r="O20" s="582"/>
      <c r="P20" s="614"/>
    </row>
    <row r="21" spans="1:16" ht="11.25" customHeight="1">
      <c r="A21" s="569" t="s">
        <v>34</v>
      </c>
      <c r="B21" s="264" t="s">
        <v>17</v>
      </c>
      <c r="C21" s="77">
        <f>'1 квартал 2014'!C23+'2 квартал 2014г.'!C23+'3квартал 2014'!C23</f>
        <v>183</v>
      </c>
      <c r="D21" s="382">
        <f>'1 квартал 2014'!D23+'2 квартал 2014г.'!D23+'3квартал 2014'!D23</f>
        <v>82</v>
      </c>
      <c r="E21" s="382">
        <f>'1 квартал 2014'!E23+'2 квартал 2014г.'!E23+'3квартал 2014'!E23</f>
        <v>7</v>
      </c>
      <c r="F21" s="382">
        <f>'1 квартал 2014'!F23+'2 квартал 2014г.'!F23+'3квартал 2014'!F23</f>
        <v>16</v>
      </c>
      <c r="G21" s="382">
        <f>'1 квартал 2014'!G23+'2 квартал 2014г.'!G23+'3квартал 2014'!G23</f>
        <v>61</v>
      </c>
      <c r="H21" s="382">
        <f>'1 квартал 2014'!H23+'2 квартал 2014г.'!H23+'3квартал 2014'!H23</f>
        <v>22</v>
      </c>
      <c r="I21" s="382">
        <f>'1 квартал 2014'!I23+'2 квартал 2014г.'!I23+'3квартал 2014'!I23</f>
        <v>8</v>
      </c>
      <c r="J21" s="382">
        <f>'1 квартал 2014'!J23+'2 квартал 2014г.'!J23+'3квартал 2014'!J23</f>
        <v>67</v>
      </c>
      <c r="K21" s="382">
        <f>'1 квартал 2014'!K23+'2 квартал 2014г.'!K23+'3квартал 2014'!K23</f>
        <v>10</v>
      </c>
      <c r="L21" s="382">
        <f>'1 квартал 2014'!L23+'2 квартал 2014г.'!L23+'3квартал 2014'!L23</f>
        <v>8</v>
      </c>
      <c r="M21" s="382">
        <f>'1 квартал 2014'!M23+'2 квартал 2014г.'!M23+'3квартал 2014'!M23</f>
        <v>39</v>
      </c>
      <c r="N21" s="382">
        <f>'1 квартал 2014'!N23+'2 квартал 2014г.'!N23+'3квартал 2014'!N23</f>
        <v>6</v>
      </c>
      <c r="O21" s="380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70"/>
      <c r="B22" s="266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69" t="s">
        <v>35</v>
      </c>
      <c r="B23" s="264" t="s">
        <v>17</v>
      </c>
      <c r="C23" s="77">
        <f>'1 квартал 2014'!C25+'2 квартал 2014г.'!C25+'3квартал 2014'!C25</f>
        <v>822</v>
      </c>
      <c r="D23" s="382">
        <f>'1 квартал 2014'!D25+'2 квартал 2014г.'!D25+'3квартал 2014'!D25</f>
        <v>255</v>
      </c>
      <c r="E23" s="382">
        <f>'1 квартал 2014'!E25+'2 квартал 2014г.'!E25+'3квартал 2014'!E25</f>
        <v>13</v>
      </c>
      <c r="F23" s="382">
        <f>'1 квартал 2014'!F25+'2 квартал 2014г.'!F25+'3квартал 2014'!F25</f>
        <v>14</v>
      </c>
      <c r="G23" s="382">
        <f>'1 квартал 2014'!G25+'2 квартал 2014г.'!G25+'3квартал 2014'!G25</f>
        <v>78</v>
      </c>
      <c r="H23" s="382">
        <f>'1 квартал 2014'!H25+'2 квартал 2014г.'!H25+'3квартал 2014'!H25</f>
        <v>12</v>
      </c>
      <c r="I23" s="382">
        <f>'1 квартал 2014'!I25+'2 квартал 2014г.'!I25+'3квартал 2014'!I25</f>
        <v>14</v>
      </c>
      <c r="J23" s="382">
        <f>'1 квартал 2014'!J25+'2 квартал 2014г.'!J25+'3квартал 2014'!J25</f>
        <v>58</v>
      </c>
      <c r="K23" s="382">
        <f>'1 квартал 2014'!K25+'2 квартал 2014г.'!K25+'3квартал 2014'!K25</f>
        <v>67</v>
      </c>
      <c r="L23" s="382">
        <f>'1 квартал 2014'!L25+'2 квартал 2014г.'!L25+'3квартал 2014'!L25</f>
        <v>26</v>
      </c>
      <c r="M23" s="382">
        <f>'1 квартал 2014'!M25+'2 квартал 2014г.'!M25+'3квартал 2014'!M25</f>
        <v>99</v>
      </c>
      <c r="N23" s="382">
        <f>'1 квартал 2014'!N25+'2 квартал 2014г.'!N25+'3квартал 2014'!N25</f>
        <v>75</v>
      </c>
      <c r="O23" s="380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70"/>
      <c r="B24" s="266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69" t="s">
        <v>36</v>
      </c>
      <c r="B25" s="262" t="s">
        <v>17</v>
      </c>
      <c r="C25" s="583" t="s">
        <v>26</v>
      </c>
      <c r="D25" s="589" t="s">
        <v>26</v>
      </c>
      <c r="E25" s="589" t="s">
        <v>26</v>
      </c>
      <c r="F25" s="380">
        <f>'1 квартал 2014'!F27+'2 квартал 2014г.'!F27+'3квартал 2014'!F27</f>
        <v>1</v>
      </c>
      <c r="G25" s="589" t="s">
        <v>26</v>
      </c>
      <c r="H25" s="589" t="s">
        <v>26</v>
      </c>
      <c r="I25" s="589" t="s">
        <v>26</v>
      </c>
      <c r="J25" s="589" t="s">
        <v>26</v>
      </c>
      <c r="K25" s="380">
        <f>'1 квартал 2014'!K27+'2 квартал 2014г.'!K27+'3квартал 2014'!K27</f>
        <v>2</v>
      </c>
      <c r="L25" s="589" t="s">
        <v>26</v>
      </c>
      <c r="M25" s="589" t="s">
        <v>26</v>
      </c>
      <c r="N25" s="380">
        <f>'1 квартал 2014'!N27+'2 квартал 2014г.'!N27+'3квартал 2014'!N27</f>
        <v>1</v>
      </c>
      <c r="O25" s="380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70"/>
      <c r="B26" s="263" t="s">
        <v>28</v>
      </c>
      <c r="C26" s="603"/>
      <c r="D26" s="612"/>
      <c r="E26" s="612"/>
      <c r="F26" s="245">
        <f t="shared" ref="F26" si="10">F25/F7*100%</f>
        <v>3.2258064516129031E-2</v>
      </c>
      <c r="G26" s="612"/>
      <c r="H26" s="612"/>
      <c r="I26" s="612"/>
      <c r="J26" s="612"/>
      <c r="K26" s="245">
        <f t="shared" ref="K26" si="11">K25/K7*100%</f>
        <v>2.5316455696202531E-2</v>
      </c>
      <c r="L26" s="612"/>
      <c r="M26" s="612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70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70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9" t="s">
        <v>39</v>
      </c>
      <c r="B29" s="262" t="s">
        <v>17</v>
      </c>
      <c r="C29" s="383">
        <f>'1 квартал 2014'!C31+'2 квартал 2014г.'!C31+'3квартал 2014'!C31</f>
        <v>145</v>
      </c>
      <c r="D29" s="382">
        <f>'1 квартал 2014'!D31+'2 квартал 2014г.'!D31+'3квартал 2014'!D31</f>
        <v>107</v>
      </c>
      <c r="E29" s="382">
        <f>'1 квартал 2014'!E31+'2 квартал 2014г.'!E31+'3квартал 2014'!E31</f>
        <v>89</v>
      </c>
      <c r="F29" s="382">
        <f>'1 квартал 2014'!F31+'2 квартал 2014г.'!F31+'3квартал 2014'!F31</f>
        <v>66</v>
      </c>
      <c r="G29" s="382">
        <f>'1 квартал 2014'!G31+'2 квартал 2014г.'!G31+'3квартал 2014'!G31</f>
        <v>45</v>
      </c>
      <c r="H29" s="382">
        <f>'1 квартал 2014'!H31+'2 квартал 2014г.'!H31+'3квартал 2014'!H31</f>
        <v>188</v>
      </c>
      <c r="I29" s="382">
        <f>'1 квартал 2014'!I31+'2 квартал 2014г.'!I31+'3квартал 2014'!I31</f>
        <v>73</v>
      </c>
      <c r="J29" s="382">
        <f>'1 квартал 2014'!J31+'2 квартал 2014г.'!J31+'3квартал 2014'!J31</f>
        <v>33</v>
      </c>
      <c r="K29" s="382">
        <f>'1 квартал 2014'!K31+'2 квартал 2014г.'!K31+'3квартал 2014'!K31</f>
        <v>16</v>
      </c>
      <c r="L29" s="382">
        <f>'1 квартал 2014'!L31+'2 квартал 2014г.'!L31+'3квартал 2014'!L31</f>
        <v>82</v>
      </c>
      <c r="M29" s="382">
        <f>'1 квартал 2014'!M31+'2 квартал 2014г.'!M31+'3квартал 2014'!M31</f>
        <v>486</v>
      </c>
      <c r="N29" s="382">
        <f>'1 квартал 2014'!N31+'2 квартал 2014г.'!N31+'3квартал 2014'!N31</f>
        <v>69</v>
      </c>
      <c r="O29" s="380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70" t="s">
        <v>41</v>
      </c>
      <c r="B31" s="22" t="s">
        <v>17</v>
      </c>
      <c r="C31" s="93">
        <f>'1 квартал 2014'!C33+'2 квартал 2014г.'!C33+'3квартал 2014'!C33</f>
        <v>46</v>
      </c>
      <c r="D31" s="379">
        <f>'1 квартал 2014'!D33+'2 квартал 2014г.'!D33+'3квартал 2014'!D33</f>
        <v>107</v>
      </c>
      <c r="E31" s="379">
        <f>'1 квартал 2014'!E33+'2 квартал 2014г.'!E33+'3квартал 2014'!E33</f>
        <v>89</v>
      </c>
      <c r="F31" s="379">
        <f>'1 квартал 2014'!F33+'2 квартал 2014г.'!F33+'3квартал 2014'!F33</f>
        <v>40</v>
      </c>
      <c r="G31" s="379">
        <f>'1 квартал 2014'!G33+'2 квартал 2014г.'!G33+'3квартал 2014'!G33</f>
        <v>42</v>
      </c>
      <c r="H31" s="379">
        <f>'1 квартал 2014'!H33+'2 квартал 2014г.'!H33+'3квартал 2014'!H33</f>
        <v>127</v>
      </c>
      <c r="I31" s="379">
        <f>'1 квартал 2014'!I33+'2 квартал 2014г.'!I33+'3квартал 2014'!I33</f>
        <v>67</v>
      </c>
      <c r="J31" s="379">
        <f>'1 квартал 2014'!J33+'2 квартал 2014г.'!J33+'3квартал 2014'!J33</f>
        <v>33</v>
      </c>
      <c r="K31" s="379">
        <f>'1 квартал 2014'!K33+'2 квартал 2014г.'!K33+'3квартал 2014'!K33</f>
        <v>16</v>
      </c>
      <c r="L31" s="379">
        <f>'1 квартал 2014'!L33+'2 квартал 2014г.'!L33+'3квартал 2014'!L33</f>
        <v>60</v>
      </c>
      <c r="M31" s="379">
        <f>'1 квартал 2014'!M33+'2 квартал 2014г.'!M33+'3квартал 2014'!M33</f>
        <v>220</v>
      </c>
      <c r="N31" s="379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70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23:A24"/>
    <mergeCell ref="G19:G20"/>
    <mergeCell ref="H19:H20"/>
    <mergeCell ref="I19:I20"/>
    <mergeCell ref="J19:J20"/>
    <mergeCell ref="N19:N20"/>
    <mergeCell ref="O19:O20"/>
    <mergeCell ref="P19:P20"/>
    <mergeCell ref="A21:A22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</row>
    <row r="2" spans="1:16" ht="15.75">
      <c r="A2" s="470" t="s">
        <v>1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</row>
    <row r="3" spans="1:16" ht="16.5" thickBot="1">
      <c r="A3" s="470" t="s">
        <v>77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</row>
    <row r="4" spans="1:16">
      <c r="A4" s="471"/>
      <c r="B4" s="477"/>
      <c r="C4" s="551" t="s">
        <v>49</v>
      </c>
      <c r="D4" s="553" t="s">
        <v>3</v>
      </c>
      <c r="E4" s="555" t="s">
        <v>4</v>
      </c>
      <c r="F4" s="557" t="s">
        <v>5</v>
      </c>
      <c r="G4" s="559" t="s">
        <v>6</v>
      </c>
      <c r="H4" s="571" t="s">
        <v>7</v>
      </c>
      <c r="I4" s="555" t="s">
        <v>8</v>
      </c>
      <c r="J4" s="573" t="s">
        <v>9</v>
      </c>
      <c r="K4" s="557" t="s">
        <v>10</v>
      </c>
      <c r="L4" s="563" t="s">
        <v>11</v>
      </c>
      <c r="M4" s="565" t="s">
        <v>12</v>
      </c>
      <c r="N4" s="561" t="s">
        <v>13</v>
      </c>
      <c r="O4" s="557" t="s">
        <v>14</v>
      </c>
      <c r="P4" s="482" t="s">
        <v>15</v>
      </c>
    </row>
    <row r="5" spans="1:16" ht="15.75" thickBot="1">
      <c r="A5" s="472"/>
      <c r="B5" s="478"/>
      <c r="C5" s="552"/>
      <c r="D5" s="554"/>
      <c r="E5" s="556"/>
      <c r="F5" s="558"/>
      <c r="G5" s="560"/>
      <c r="H5" s="572"/>
      <c r="I5" s="556"/>
      <c r="J5" s="574"/>
      <c r="K5" s="558"/>
      <c r="L5" s="564"/>
      <c r="M5" s="566"/>
      <c r="N5" s="562"/>
      <c r="O5" s="558"/>
      <c r="P5" s="483"/>
    </row>
    <row r="6" spans="1:16" ht="42.75" thickBot="1">
      <c r="A6" s="288" t="s">
        <v>78</v>
      </c>
      <c r="B6" s="75" t="s">
        <v>17</v>
      </c>
      <c r="C6" s="68">
        <v>347</v>
      </c>
      <c r="D6" s="301">
        <v>104</v>
      </c>
      <c r="E6" s="67">
        <v>6</v>
      </c>
      <c r="F6" s="82">
        <v>9</v>
      </c>
      <c r="G6" s="316">
        <v>32</v>
      </c>
      <c r="H6" s="371">
        <v>10</v>
      </c>
      <c r="I6" s="67">
        <v>7</v>
      </c>
      <c r="J6" s="311">
        <v>35</v>
      </c>
      <c r="K6" s="82">
        <v>24</v>
      </c>
      <c r="L6" s="335">
        <v>7</v>
      </c>
      <c r="M6" s="348">
        <v>36</v>
      </c>
      <c r="N6" s="358">
        <v>31</v>
      </c>
      <c r="O6" s="82">
        <v>14</v>
      </c>
      <c r="P6" s="25">
        <f>SUM(C6:O6)</f>
        <v>662</v>
      </c>
    </row>
    <row r="7" spans="1:16" ht="31.5">
      <c r="A7" s="289" t="s">
        <v>79</v>
      </c>
      <c r="B7" s="73" t="s">
        <v>17</v>
      </c>
      <c r="C7" s="246">
        <f t="shared" ref="C7:O7" si="0">C6-C29</f>
        <v>279</v>
      </c>
      <c r="D7" s="326">
        <f t="shared" si="0"/>
        <v>90</v>
      </c>
      <c r="E7" s="290">
        <f t="shared" si="0"/>
        <v>5</v>
      </c>
      <c r="F7" s="246">
        <f t="shared" si="0"/>
        <v>9</v>
      </c>
      <c r="G7" s="317">
        <f t="shared" si="0"/>
        <v>18</v>
      </c>
      <c r="H7" s="374">
        <f t="shared" si="0"/>
        <v>7</v>
      </c>
      <c r="I7" s="290">
        <f t="shared" si="0"/>
        <v>3</v>
      </c>
      <c r="J7" s="314">
        <f t="shared" si="0"/>
        <v>30</v>
      </c>
      <c r="K7" s="246">
        <f t="shared" si="0"/>
        <v>20</v>
      </c>
      <c r="L7" s="337">
        <f t="shared" si="0"/>
        <v>7</v>
      </c>
      <c r="M7" s="350">
        <f t="shared" si="0"/>
        <v>35</v>
      </c>
      <c r="N7" s="362">
        <f t="shared" si="0"/>
        <v>30</v>
      </c>
      <c r="O7" s="246">
        <f t="shared" si="0"/>
        <v>11</v>
      </c>
      <c r="P7" s="291">
        <f t="shared" ref="P7:P10" si="1">SUM(C7:O7)</f>
        <v>544</v>
      </c>
    </row>
    <row r="8" spans="1:16" ht="42.75" thickBot="1">
      <c r="A8" s="289" t="s">
        <v>80</v>
      </c>
      <c r="B8" s="73" t="s">
        <v>17</v>
      </c>
      <c r="C8" s="246">
        <v>29</v>
      </c>
      <c r="D8" s="326">
        <v>26</v>
      </c>
      <c r="E8" s="290">
        <v>0</v>
      </c>
      <c r="F8" s="246">
        <v>0</v>
      </c>
      <c r="G8" s="317">
        <v>13</v>
      </c>
      <c r="H8" s="374">
        <v>3</v>
      </c>
      <c r="I8" s="290">
        <v>1</v>
      </c>
      <c r="J8" s="314">
        <v>7</v>
      </c>
      <c r="K8" s="246">
        <v>0</v>
      </c>
      <c r="L8" s="337">
        <v>0</v>
      </c>
      <c r="M8" s="350">
        <v>4</v>
      </c>
      <c r="N8" s="362">
        <v>4</v>
      </c>
      <c r="O8" s="246">
        <v>8</v>
      </c>
      <c r="P8" s="291">
        <f>SUM(C8:O8)</f>
        <v>95</v>
      </c>
    </row>
    <row r="9" spans="1:16" ht="53.25" thickBot="1">
      <c r="A9" s="292" t="s">
        <v>48</v>
      </c>
      <c r="B9" s="75" t="s">
        <v>17</v>
      </c>
      <c r="C9" s="83">
        <f>C7+C8</f>
        <v>308</v>
      </c>
      <c r="D9" s="327">
        <f t="shared" ref="D9:P9" si="2">D7+D8</f>
        <v>116</v>
      </c>
      <c r="E9" s="293">
        <f t="shared" si="2"/>
        <v>5</v>
      </c>
      <c r="F9" s="84">
        <f t="shared" si="2"/>
        <v>9</v>
      </c>
      <c r="G9" s="318">
        <f t="shared" si="2"/>
        <v>31</v>
      </c>
      <c r="H9" s="375">
        <f t="shared" si="2"/>
        <v>10</v>
      </c>
      <c r="I9" s="293">
        <f t="shared" si="2"/>
        <v>4</v>
      </c>
      <c r="J9" s="315">
        <f>J7+J8</f>
        <v>37</v>
      </c>
      <c r="K9" s="84">
        <f t="shared" si="2"/>
        <v>20</v>
      </c>
      <c r="L9" s="338">
        <f t="shared" si="2"/>
        <v>7</v>
      </c>
      <c r="M9" s="351">
        <f t="shared" si="2"/>
        <v>39</v>
      </c>
      <c r="N9" s="363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4" t="s">
        <v>19</v>
      </c>
      <c r="B10" s="265" t="s">
        <v>17</v>
      </c>
      <c r="C10" s="85">
        <v>347</v>
      </c>
      <c r="D10" s="296">
        <v>104</v>
      </c>
      <c r="E10" s="280">
        <v>6</v>
      </c>
      <c r="F10" s="86">
        <v>1</v>
      </c>
      <c r="G10" s="319">
        <v>32</v>
      </c>
      <c r="H10" s="365">
        <v>10</v>
      </c>
      <c r="I10" s="280">
        <v>7</v>
      </c>
      <c r="J10" s="305">
        <v>35</v>
      </c>
      <c r="K10" s="86">
        <v>1</v>
      </c>
      <c r="L10" s="330">
        <v>7</v>
      </c>
      <c r="M10" s="342">
        <v>36</v>
      </c>
      <c r="N10" s="353">
        <v>31</v>
      </c>
      <c r="O10" s="248">
        <v>14</v>
      </c>
      <c r="P10" s="47">
        <f t="shared" si="1"/>
        <v>631</v>
      </c>
    </row>
    <row r="11" spans="1:16" ht="15.75" thickBot="1">
      <c r="A11" s="292"/>
      <c r="B11" s="266" t="s">
        <v>28</v>
      </c>
      <c r="C11" s="87">
        <f>C10/C6*100%</f>
        <v>1</v>
      </c>
      <c r="D11" s="297">
        <f t="shared" ref="D11:P11" si="3">D10/D6*100%</f>
        <v>1</v>
      </c>
      <c r="E11" s="281">
        <f t="shared" si="3"/>
        <v>1</v>
      </c>
      <c r="F11" s="88">
        <f t="shared" si="3"/>
        <v>0.1111111111111111</v>
      </c>
      <c r="G11" s="320">
        <f t="shared" si="3"/>
        <v>1</v>
      </c>
      <c r="H11" s="366">
        <f t="shared" si="3"/>
        <v>1</v>
      </c>
      <c r="I11" s="281">
        <f t="shared" si="3"/>
        <v>1</v>
      </c>
      <c r="J11" s="306">
        <f t="shared" si="3"/>
        <v>1</v>
      </c>
      <c r="K11" s="88">
        <f t="shared" si="3"/>
        <v>4.1666666666666664E-2</v>
      </c>
      <c r="L11" s="331">
        <f t="shared" si="3"/>
        <v>1</v>
      </c>
      <c r="M11" s="343">
        <f t="shared" si="3"/>
        <v>1</v>
      </c>
      <c r="N11" s="354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17" t="s">
        <v>20</v>
      </c>
      <c r="B12" s="44" t="s">
        <v>17</v>
      </c>
      <c r="C12" s="272">
        <v>203</v>
      </c>
      <c r="D12" s="298">
        <v>68</v>
      </c>
      <c r="E12" s="282">
        <v>2</v>
      </c>
      <c r="F12" s="89"/>
      <c r="G12" s="321">
        <v>13</v>
      </c>
      <c r="H12" s="367"/>
      <c r="I12" s="303"/>
      <c r="J12" s="307">
        <v>11</v>
      </c>
      <c r="K12" s="268">
        <v>1</v>
      </c>
      <c r="L12" s="339"/>
      <c r="M12" s="344">
        <v>16</v>
      </c>
      <c r="N12" s="355">
        <v>14</v>
      </c>
      <c r="O12" s="271">
        <v>0</v>
      </c>
      <c r="P12" s="261">
        <f>SUM(C12:O12)</f>
        <v>328</v>
      </c>
    </row>
    <row r="13" spans="1:16" ht="15.75" thickBot="1">
      <c r="A13" s="618"/>
      <c r="B13" s="263" t="s">
        <v>28</v>
      </c>
      <c r="C13" s="90">
        <f>C12/C12*100%</f>
        <v>1</v>
      </c>
      <c r="D13" s="299">
        <f t="shared" ref="D13:P13" si="4">D12/D12*100%</f>
        <v>1</v>
      </c>
      <c r="E13" s="283">
        <f t="shared" si="4"/>
        <v>1</v>
      </c>
      <c r="F13" s="90"/>
      <c r="G13" s="322">
        <f t="shared" si="4"/>
        <v>1</v>
      </c>
      <c r="H13" s="368"/>
      <c r="I13" s="283"/>
      <c r="J13" s="308">
        <f t="shared" si="4"/>
        <v>1</v>
      </c>
      <c r="K13" s="90">
        <f t="shared" si="4"/>
        <v>1</v>
      </c>
      <c r="L13" s="332"/>
      <c r="M13" s="345">
        <f t="shared" si="4"/>
        <v>1</v>
      </c>
      <c r="N13" s="356">
        <f t="shared" si="4"/>
        <v>1</v>
      </c>
      <c r="O13" s="90"/>
      <c r="P13" s="90">
        <f t="shared" si="4"/>
        <v>1</v>
      </c>
    </row>
    <row r="14" spans="1:16" ht="23.25" thickBot="1">
      <c r="A14" s="615" t="s">
        <v>22</v>
      </c>
      <c r="B14" s="264" t="s">
        <v>17</v>
      </c>
      <c r="C14" s="77">
        <v>239</v>
      </c>
      <c r="D14" s="298">
        <v>106</v>
      </c>
      <c r="E14" s="284">
        <v>4</v>
      </c>
      <c r="F14" s="268">
        <v>4</v>
      </c>
      <c r="G14" s="321">
        <v>12</v>
      </c>
      <c r="H14" s="369">
        <v>5</v>
      </c>
      <c r="I14" s="286">
        <v>2</v>
      </c>
      <c r="J14" s="309">
        <v>25</v>
      </c>
      <c r="K14" s="268">
        <v>10</v>
      </c>
      <c r="L14" s="333">
        <v>3</v>
      </c>
      <c r="M14" s="346">
        <v>9</v>
      </c>
      <c r="N14" s="355">
        <v>34</v>
      </c>
      <c r="O14" s="271">
        <v>14</v>
      </c>
      <c r="P14" s="69">
        <f>SUM(C14:O14)</f>
        <v>467</v>
      </c>
    </row>
    <row r="15" spans="1:16" ht="15.75" thickBot="1">
      <c r="A15" s="616"/>
      <c r="B15" s="266" t="s">
        <v>28</v>
      </c>
      <c r="C15" s="76">
        <f t="shared" ref="C15:J15" si="5">C14/C9*100%</f>
        <v>0.77597402597402598</v>
      </c>
      <c r="D15" s="300">
        <f t="shared" si="5"/>
        <v>0.91379310344827591</v>
      </c>
      <c r="E15" s="285">
        <f t="shared" si="5"/>
        <v>0.8</v>
      </c>
      <c r="F15" s="91">
        <f t="shared" si="5"/>
        <v>0.44444444444444442</v>
      </c>
      <c r="G15" s="323">
        <f t="shared" si="5"/>
        <v>0.38709677419354838</v>
      </c>
      <c r="H15" s="370">
        <f t="shared" si="5"/>
        <v>0.5</v>
      </c>
      <c r="I15" s="285">
        <f t="shared" si="5"/>
        <v>0.5</v>
      </c>
      <c r="J15" s="310">
        <f t="shared" si="5"/>
        <v>0.67567567567567566</v>
      </c>
      <c r="K15" s="91">
        <f>K14/K9*100%</f>
        <v>0.5</v>
      </c>
      <c r="L15" s="334">
        <f t="shared" ref="L15:P15" si="6">L14/L9*100%</f>
        <v>0.42857142857142855</v>
      </c>
      <c r="M15" s="347">
        <f t="shared" si="6"/>
        <v>0.23076923076923078</v>
      </c>
      <c r="N15" s="357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92" t="s">
        <v>24</v>
      </c>
      <c r="B16" s="22" t="s">
        <v>46</v>
      </c>
      <c r="C16" s="68" t="s">
        <v>26</v>
      </c>
      <c r="D16" s="301" t="s">
        <v>26</v>
      </c>
      <c r="E16" s="67" t="s">
        <v>26</v>
      </c>
      <c r="F16" s="82" t="s">
        <v>26</v>
      </c>
      <c r="G16" s="316" t="s">
        <v>26</v>
      </c>
      <c r="H16" s="371" t="s">
        <v>26</v>
      </c>
      <c r="I16" s="67" t="s">
        <v>26</v>
      </c>
      <c r="J16" s="311" t="s">
        <v>26</v>
      </c>
      <c r="K16" s="82" t="s">
        <v>26</v>
      </c>
      <c r="L16" s="335" t="s">
        <v>26</v>
      </c>
      <c r="M16" s="348" t="s">
        <v>26</v>
      </c>
      <c r="N16" s="358" t="s">
        <v>26</v>
      </c>
      <c r="O16" s="242" t="s">
        <v>26</v>
      </c>
      <c r="P16" s="69" t="s">
        <v>26</v>
      </c>
    </row>
    <row r="17" spans="1:16" ht="22.5">
      <c r="A17" s="615" t="s">
        <v>27</v>
      </c>
      <c r="B17" s="264" t="s">
        <v>17</v>
      </c>
      <c r="C17" s="77">
        <v>5</v>
      </c>
      <c r="D17" s="585" t="s">
        <v>26</v>
      </c>
      <c r="E17" s="587" t="s">
        <v>26</v>
      </c>
      <c r="F17" s="589" t="s">
        <v>26</v>
      </c>
      <c r="G17" s="321">
        <v>1</v>
      </c>
      <c r="H17" s="369">
        <v>0</v>
      </c>
      <c r="I17" s="587" t="s">
        <v>26</v>
      </c>
      <c r="J17" s="309">
        <v>0</v>
      </c>
      <c r="K17" s="268">
        <v>1</v>
      </c>
      <c r="L17" s="575" t="s">
        <v>26</v>
      </c>
      <c r="M17" s="577" t="s">
        <v>26</v>
      </c>
      <c r="N17" s="579" t="s">
        <v>26</v>
      </c>
      <c r="O17" s="581" t="s">
        <v>26</v>
      </c>
      <c r="P17" s="70">
        <f>SUM(C17:O17)</f>
        <v>7</v>
      </c>
    </row>
    <row r="18" spans="1:16" ht="15.75" thickBot="1">
      <c r="A18" s="616"/>
      <c r="B18" s="266" t="s">
        <v>28</v>
      </c>
      <c r="C18" s="76">
        <f>C17/C10*100%</f>
        <v>1.4409221902017291E-2</v>
      </c>
      <c r="D18" s="586"/>
      <c r="E18" s="588"/>
      <c r="F18" s="590"/>
      <c r="G18" s="328">
        <f t="shared" ref="G18:H18" si="7">G17/G10*100%</f>
        <v>3.125E-2</v>
      </c>
      <c r="H18" s="372">
        <f t="shared" si="7"/>
        <v>0</v>
      </c>
      <c r="I18" s="588"/>
      <c r="J18" s="312">
        <f t="shared" ref="J18:K18" si="8">J17/J10*100%</f>
        <v>0</v>
      </c>
      <c r="K18" s="76">
        <f t="shared" si="8"/>
        <v>1</v>
      </c>
      <c r="L18" s="576"/>
      <c r="M18" s="578"/>
      <c r="N18" s="580"/>
      <c r="O18" s="582"/>
      <c r="P18" s="80">
        <f>P17/P10*100%</f>
        <v>1.1093502377179081E-2</v>
      </c>
    </row>
    <row r="19" spans="1:16" ht="17.25" customHeight="1" thickBot="1">
      <c r="A19" s="292" t="s">
        <v>29</v>
      </c>
      <c r="B19" s="22" t="s">
        <v>17</v>
      </c>
      <c r="C19" s="68" t="s">
        <v>26</v>
      </c>
      <c r="D19" s="301" t="s">
        <v>26</v>
      </c>
      <c r="E19" s="67" t="s">
        <v>26</v>
      </c>
      <c r="F19" s="82" t="s">
        <v>26</v>
      </c>
      <c r="G19" s="316" t="s">
        <v>26</v>
      </c>
      <c r="H19" s="371" t="s">
        <v>26</v>
      </c>
      <c r="I19" s="67" t="s">
        <v>26</v>
      </c>
      <c r="J19" s="311" t="s">
        <v>26</v>
      </c>
      <c r="K19" s="82" t="s">
        <v>26</v>
      </c>
      <c r="L19" s="335" t="s">
        <v>26</v>
      </c>
      <c r="M19" s="348" t="s">
        <v>26</v>
      </c>
      <c r="N19" s="358" t="s">
        <v>26</v>
      </c>
      <c r="O19" s="242" t="s">
        <v>26</v>
      </c>
      <c r="P19" s="36" t="s">
        <v>26</v>
      </c>
    </row>
    <row r="20" spans="1:16" ht="23.25" thickBot="1">
      <c r="A20" s="292" t="s">
        <v>31</v>
      </c>
      <c r="B20" s="22" t="s">
        <v>44</v>
      </c>
      <c r="C20" s="68" t="s">
        <v>26</v>
      </c>
      <c r="D20" s="301" t="s">
        <v>26</v>
      </c>
      <c r="E20" s="67" t="s">
        <v>26</v>
      </c>
      <c r="F20" s="82" t="s">
        <v>26</v>
      </c>
      <c r="G20" s="316" t="s">
        <v>26</v>
      </c>
      <c r="H20" s="371" t="s">
        <v>26</v>
      </c>
      <c r="I20" s="67" t="s">
        <v>26</v>
      </c>
      <c r="J20" s="311" t="s">
        <v>26</v>
      </c>
      <c r="K20" s="82" t="s">
        <v>26</v>
      </c>
      <c r="L20" s="335" t="s">
        <v>26</v>
      </c>
      <c r="M20" s="348" t="s">
        <v>26</v>
      </c>
      <c r="N20" s="358" t="s">
        <v>26</v>
      </c>
      <c r="O20" s="242" t="s">
        <v>26</v>
      </c>
      <c r="P20" s="36" t="s">
        <v>26</v>
      </c>
    </row>
    <row r="21" spans="1:16">
      <c r="A21" s="615" t="s">
        <v>33</v>
      </c>
      <c r="B21" s="465" t="s">
        <v>47</v>
      </c>
      <c r="C21" s="583"/>
      <c r="D21" s="585"/>
      <c r="E21" s="587"/>
      <c r="F21" s="589"/>
      <c r="G21" s="591"/>
      <c r="H21" s="593"/>
      <c r="I21" s="587"/>
      <c r="J21" s="598"/>
      <c r="K21" s="589"/>
      <c r="L21" s="575"/>
      <c r="M21" s="577"/>
      <c r="N21" s="579"/>
      <c r="O21" s="581"/>
      <c r="P21" s="463"/>
    </row>
    <row r="22" spans="1:16" ht="15.75" thickBot="1">
      <c r="A22" s="616"/>
      <c r="B22" s="466"/>
      <c r="C22" s="584"/>
      <c r="D22" s="586"/>
      <c r="E22" s="588"/>
      <c r="F22" s="590"/>
      <c r="G22" s="592"/>
      <c r="H22" s="594"/>
      <c r="I22" s="588"/>
      <c r="J22" s="602"/>
      <c r="K22" s="590"/>
      <c r="L22" s="576"/>
      <c r="M22" s="578"/>
      <c r="N22" s="580"/>
      <c r="O22" s="582"/>
      <c r="P22" s="464"/>
    </row>
    <row r="23" spans="1:16" ht="22.5">
      <c r="A23" s="615" t="s">
        <v>34</v>
      </c>
      <c r="B23" s="264" t="s">
        <v>17</v>
      </c>
      <c r="C23" s="77">
        <v>56</v>
      </c>
      <c r="D23" s="298">
        <v>37</v>
      </c>
      <c r="E23" s="284">
        <v>3</v>
      </c>
      <c r="F23" s="268">
        <v>6</v>
      </c>
      <c r="G23" s="321">
        <v>11</v>
      </c>
      <c r="H23" s="369">
        <v>7</v>
      </c>
      <c r="I23" s="286">
        <v>1</v>
      </c>
      <c r="J23" s="309">
        <v>21</v>
      </c>
      <c r="K23" s="268">
        <v>4</v>
      </c>
      <c r="L23" s="333">
        <v>2</v>
      </c>
      <c r="M23" s="346">
        <v>0</v>
      </c>
      <c r="N23" s="355">
        <v>0</v>
      </c>
      <c r="O23" s="271">
        <v>0</v>
      </c>
      <c r="P23" s="261">
        <f>SUM(C23:O23)</f>
        <v>148</v>
      </c>
    </row>
    <row r="24" spans="1:16" ht="15.75" thickBot="1">
      <c r="A24" s="616"/>
      <c r="B24" s="266" t="s">
        <v>28</v>
      </c>
      <c r="C24" s="91">
        <f t="shared" ref="C24:J24" si="9">C23/C9*100%</f>
        <v>0.18181818181818182</v>
      </c>
      <c r="D24" s="300">
        <f t="shared" si="9"/>
        <v>0.31896551724137934</v>
      </c>
      <c r="E24" s="285">
        <f t="shared" si="9"/>
        <v>0.6</v>
      </c>
      <c r="F24" s="91">
        <f t="shared" si="9"/>
        <v>0.66666666666666663</v>
      </c>
      <c r="G24" s="323">
        <f t="shared" si="9"/>
        <v>0.35483870967741937</v>
      </c>
      <c r="H24" s="370">
        <f t="shared" si="9"/>
        <v>0.7</v>
      </c>
      <c r="I24" s="285">
        <f t="shared" si="9"/>
        <v>0.25</v>
      </c>
      <c r="J24" s="310">
        <f t="shared" si="9"/>
        <v>0.56756756756756754</v>
      </c>
      <c r="K24" s="91">
        <f>K23/K9*100%</f>
        <v>0.2</v>
      </c>
      <c r="L24" s="334">
        <f t="shared" ref="L24:P24" si="10">L23/L9*100%</f>
        <v>0.2857142857142857</v>
      </c>
      <c r="M24" s="347">
        <f t="shared" si="10"/>
        <v>0</v>
      </c>
      <c r="N24" s="357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15" t="s">
        <v>35</v>
      </c>
      <c r="B25" s="264" t="s">
        <v>17</v>
      </c>
      <c r="C25" s="77">
        <v>252</v>
      </c>
      <c r="D25" s="298">
        <v>79</v>
      </c>
      <c r="E25" s="284">
        <v>2</v>
      </c>
      <c r="F25" s="268">
        <v>3</v>
      </c>
      <c r="G25" s="321">
        <v>20</v>
      </c>
      <c r="H25" s="369">
        <v>3</v>
      </c>
      <c r="I25" s="286">
        <v>3</v>
      </c>
      <c r="J25" s="309">
        <v>16</v>
      </c>
      <c r="K25" s="268">
        <v>16</v>
      </c>
      <c r="L25" s="333">
        <v>5</v>
      </c>
      <c r="M25" s="346">
        <v>39</v>
      </c>
      <c r="N25" s="355">
        <v>33</v>
      </c>
      <c r="O25" s="271">
        <v>18</v>
      </c>
      <c r="P25" s="261">
        <f>SUM(C25:O25)</f>
        <v>489</v>
      </c>
    </row>
    <row r="26" spans="1:16" ht="15.75" thickBot="1">
      <c r="A26" s="616"/>
      <c r="B26" s="266" t="s">
        <v>28</v>
      </c>
      <c r="C26" s="78">
        <f t="shared" ref="C26:N26" si="11">C25/C9*100%</f>
        <v>0.81818181818181823</v>
      </c>
      <c r="D26" s="302">
        <f t="shared" si="11"/>
        <v>0.68103448275862066</v>
      </c>
      <c r="E26" s="287">
        <f t="shared" si="11"/>
        <v>0.4</v>
      </c>
      <c r="F26" s="92">
        <f t="shared" si="11"/>
        <v>0.33333333333333331</v>
      </c>
      <c r="G26" s="324">
        <f t="shared" si="11"/>
        <v>0.64516129032258063</v>
      </c>
      <c r="H26" s="373">
        <f t="shared" si="11"/>
        <v>0.3</v>
      </c>
      <c r="I26" s="287">
        <f t="shared" si="11"/>
        <v>0.75</v>
      </c>
      <c r="J26" s="313">
        <f t="shared" si="11"/>
        <v>0.43243243243243246</v>
      </c>
      <c r="K26" s="92">
        <f t="shared" si="11"/>
        <v>0.8</v>
      </c>
      <c r="L26" s="336">
        <f t="shared" si="11"/>
        <v>0.7142857142857143</v>
      </c>
      <c r="M26" s="349">
        <f t="shared" si="11"/>
        <v>1</v>
      </c>
      <c r="N26" s="359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15" t="s">
        <v>36</v>
      </c>
      <c r="B27" s="262" t="s">
        <v>17</v>
      </c>
      <c r="C27" s="583" t="s">
        <v>26</v>
      </c>
      <c r="D27" s="585" t="s">
        <v>26</v>
      </c>
      <c r="E27" s="587" t="s">
        <v>26</v>
      </c>
      <c r="F27" s="360">
        <v>0</v>
      </c>
      <c r="G27" s="591" t="s">
        <v>26</v>
      </c>
      <c r="H27" s="595" t="s">
        <v>26</v>
      </c>
      <c r="I27" s="587" t="s">
        <v>26</v>
      </c>
      <c r="J27" s="598" t="s">
        <v>26</v>
      </c>
      <c r="K27" s="360">
        <v>0</v>
      </c>
      <c r="L27" s="575" t="s">
        <v>26</v>
      </c>
      <c r="M27" s="577" t="s">
        <v>26</v>
      </c>
      <c r="N27" s="360">
        <v>1</v>
      </c>
      <c r="O27" s="271">
        <v>1</v>
      </c>
      <c r="P27" s="261">
        <f>SUM(C27:O27)</f>
        <v>2</v>
      </c>
    </row>
    <row r="28" spans="1:16" ht="15.75" thickBot="1">
      <c r="A28" s="616"/>
      <c r="B28" s="263" t="s">
        <v>28</v>
      </c>
      <c r="C28" s="603"/>
      <c r="D28" s="604"/>
      <c r="E28" s="597"/>
      <c r="F28" s="361">
        <f t="shared" ref="F28" si="12">F27/F9*100%</f>
        <v>0</v>
      </c>
      <c r="G28" s="605"/>
      <c r="H28" s="596"/>
      <c r="I28" s="597"/>
      <c r="J28" s="599"/>
      <c r="K28" s="361">
        <f t="shared" ref="K28" si="13">K27/K9*100%</f>
        <v>0</v>
      </c>
      <c r="L28" s="600"/>
      <c r="M28" s="601"/>
      <c r="N28" s="361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92" t="s">
        <v>37</v>
      </c>
      <c r="B29" s="22" t="s">
        <v>17</v>
      </c>
      <c r="C29" s="68">
        <v>68</v>
      </c>
      <c r="D29" s="301">
        <v>14</v>
      </c>
      <c r="E29" s="67">
        <v>1</v>
      </c>
      <c r="F29" s="82">
        <v>0</v>
      </c>
      <c r="G29" s="316">
        <v>14</v>
      </c>
      <c r="H29" s="371">
        <v>3</v>
      </c>
      <c r="I29" s="67">
        <v>4</v>
      </c>
      <c r="J29" s="311">
        <v>5</v>
      </c>
      <c r="K29" s="82">
        <v>4</v>
      </c>
      <c r="L29" s="335">
        <v>0</v>
      </c>
      <c r="M29" s="348">
        <v>1</v>
      </c>
      <c r="N29" s="358">
        <v>1</v>
      </c>
      <c r="O29" s="242">
        <v>3</v>
      </c>
      <c r="P29" s="36">
        <f>SUM(C29:O29)</f>
        <v>118</v>
      </c>
    </row>
    <row r="30" spans="1:16" ht="42.75" thickBot="1">
      <c r="A30" s="292" t="s">
        <v>38</v>
      </c>
      <c r="B30" s="22" t="s">
        <v>17</v>
      </c>
      <c r="C30" s="68">
        <v>171</v>
      </c>
      <c r="D30" s="301">
        <v>0</v>
      </c>
      <c r="E30" s="67">
        <v>0</v>
      </c>
      <c r="F30" s="82">
        <v>0</v>
      </c>
      <c r="G30" s="316">
        <v>0</v>
      </c>
      <c r="H30" s="371">
        <v>0</v>
      </c>
      <c r="I30" s="67">
        <v>0</v>
      </c>
      <c r="J30" s="311">
        <v>0</v>
      </c>
      <c r="K30" s="82">
        <v>24</v>
      </c>
      <c r="L30" s="335">
        <v>0</v>
      </c>
      <c r="M30" s="348">
        <v>0</v>
      </c>
      <c r="N30" s="358">
        <v>12</v>
      </c>
      <c r="O30" s="242">
        <v>0</v>
      </c>
      <c r="P30" s="36">
        <f>SUM(C30:O30)</f>
        <v>207</v>
      </c>
    </row>
    <row r="31" spans="1:16" ht="63.75" thickBot="1">
      <c r="A31" s="294" t="s">
        <v>39</v>
      </c>
      <c r="B31" s="262" t="s">
        <v>17</v>
      </c>
      <c r="C31" s="272">
        <v>53</v>
      </c>
      <c r="D31" s="298">
        <v>30</v>
      </c>
      <c r="E31" s="284">
        <v>56</v>
      </c>
      <c r="F31" s="268">
        <v>22</v>
      </c>
      <c r="G31" s="321">
        <v>25</v>
      </c>
      <c r="H31" s="369">
        <v>57</v>
      </c>
      <c r="I31" s="286">
        <v>23</v>
      </c>
      <c r="J31" s="309">
        <v>11</v>
      </c>
      <c r="K31" s="268">
        <v>6</v>
      </c>
      <c r="L31" s="333">
        <v>28</v>
      </c>
      <c r="M31" s="346">
        <v>175</v>
      </c>
      <c r="N31" s="355">
        <v>27</v>
      </c>
      <c r="O31" s="271">
        <v>12</v>
      </c>
      <c r="P31" s="36">
        <v>801</v>
      </c>
    </row>
    <row r="32" spans="1:16" ht="15.75" thickBot="1">
      <c r="A32" s="288" t="s">
        <v>40</v>
      </c>
      <c r="B32" s="81"/>
      <c r="C32" s="68"/>
      <c r="D32" s="301"/>
      <c r="E32" s="67"/>
      <c r="F32" s="82"/>
      <c r="G32" s="316"/>
      <c r="H32" s="371"/>
      <c r="I32" s="67"/>
      <c r="J32" s="311"/>
      <c r="K32" s="82"/>
      <c r="L32" s="335"/>
      <c r="M32" s="348"/>
      <c r="N32" s="358"/>
      <c r="O32" s="242"/>
      <c r="P32" s="36"/>
    </row>
    <row r="33" spans="1:16" ht="42.75" thickBot="1">
      <c r="A33" s="292" t="s">
        <v>41</v>
      </c>
      <c r="B33" s="22" t="s">
        <v>17</v>
      </c>
      <c r="C33" s="93">
        <v>7</v>
      </c>
      <c r="D33" s="295">
        <v>30</v>
      </c>
      <c r="E33" s="279">
        <v>56</v>
      </c>
      <c r="F33" s="273">
        <v>12</v>
      </c>
      <c r="G33" s="325">
        <v>24</v>
      </c>
      <c r="H33" s="364">
        <v>40</v>
      </c>
      <c r="I33" s="279">
        <v>21</v>
      </c>
      <c r="J33" s="304">
        <v>11</v>
      </c>
      <c r="K33" s="273">
        <v>6</v>
      </c>
      <c r="L33" s="329">
        <v>20</v>
      </c>
      <c r="M33" s="341">
        <v>83</v>
      </c>
      <c r="N33" s="352">
        <v>27</v>
      </c>
      <c r="O33" s="249">
        <v>12</v>
      </c>
      <c r="P33" s="36">
        <f>SUM(C33:O33)</f>
        <v>349</v>
      </c>
    </row>
    <row r="34" spans="1:16" ht="53.25" thickBot="1">
      <c r="A34" s="292" t="s">
        <v>42</v>
      </c>
      <c r="B34" s="22" t="s">
        <v>17</v>
      </c>
      <c r="C34" s="68">
        <v>135</v>
      </c>
      <c r="D34" s="301">
        <v>6</v>
      </c>
      <c r="E34" s="67">
        <v>0</v>
      </c>
      <c r="F34" s="82">
        <v>1</v>
      </c>
      <c r="G34" s="316">
        <v>6</v>
      </c>
      <c r="H34" s="371">
        <v>0</v>
      </c>
      <c r="I34" s="67">
        <v>0</v>
      </c>
      <c r="J34" s="311">
        <v>0</v>
      </c>
      <c r="K34" s="82">
        <v>0</v>
      </c>
      <c r="L34" s="335">
        <v>0</v>
      </c>
      <c r="M34" s="348">
        <v>0</v>
      </c>
      <c r="N34" s="358">
        <v>4</v>
      </c>
      <c r="O34" s="242">
        <v>4</v>
      </c>
      <c r="P34" s="36">
        <f>SUM(C34:O34)</f>
        <v>156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5:A26"/>
    <mergeCell ref="G21:G22"/>
    <mergeCell ref="H21:H22"/>
    <mergeCell ref="I21:I22"/>
    <mergeCell ref="J21:J22"/>
    <mergeCell ref="N21:N22"/>
    <mergeCell ref="O21:O22"/>
    <mergeCell ref="P21:P22"/>
    <mergeCell ref="A23:A24"/>
    <mergeCell ref="K21:K22"/>
    <mergeCell ref="L21:L22"/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topLeftCell="A32" workbookViewId="0">
      <selection activeCell="Q52" sqref="Q52"/>
    </sheetView>
  </sheetViews>
  <sheetFormatPr defaultRowHeight="15"/>
  <cols>
    <col min="1" max="1" width="4" customWidth="1"/>
    <col min="2" max="2" width="21.140625" customWidth="1"/>
    <col min="3" max="3" width="6.7109375" customWidth="1"/>
    <col min="4" max="4" width="9.5703125" customWidth="1"/>
    <col min="5" max="5" width="9.7109375" customWidth="1"/>
    <col min="6" max="6" width="10.42578125" customWidth="1"/>
    <col min="7" max="7" width="10" customWidth="1"/>
    <col min="8" max="8" width="10.42578125" customWidth="1"/>
  </cols>
  <sheetData>
    <row r="1" spans="1:10" ht="15.75">
      <c r="A1" s="470" t="s">
        <v>0</v>
      </c>
      <c r="B1" s="470"/>
      <c r="C1" s="470"/>
      <c r="D1" s="470"/>
      <c r="E1" s="470"/>
      <c r="F1" s="470"/>
      <c r="G1" s="470"/>
      <c r="H1" s="470"/>
      <c r="I1" s="470"/>
      <c r="J1" s="470"/>
    </row>
    <row r="2" spans="1:10" ht="30.75" customHeight="1">
      <c r="A2" s="625" t="s">
        <v>97</v>
      </c>
      <c r="B2" s="625"/>
      <c r="C2" s="625"/>
      <c r="D2" s="625"/>
      <c r="E2" s="625"/>
      <c r="F2" s="625"/>
      <c r="G2" s="625"/>
      <c r="H2" s="625"/>
      <c r="I2" s="625"/>
      <c r="J2" s="625"/>
    </row>
    <row r="3" spans="1:10" ht="15.75" customHeight="1">
      <c r="A3" s="626" t="s">
        <v>99</v>
      </c>
      <c r="B3" s="626"/>
      <c r="C3" s="626"/>
      <c r="D3" s="626"/>
      <c r="E3" s="626"/>
      <c r="F3" s="626"/>
      <c r="G3" s="626"/>
      <c r="H3" s="626"/>
      <c r="I3" s="626"/>
      <c r="J3" s="626"/>
    </row>
    <row r="4" spans="1:10" s="397" customFormat="1" ht="15.75" customHeight="1" thickBot="1">
      <c r="A4" s="407"/>
      <c r="B4" s="407"/>
      <c r="C4" s="407"/>
      <c r="D4" s="407"/>
      <c r="E4" s="407"/>
      <c r="F4" s="407"/>
      <c r="G4" s="407"/>
      <c r="H4" s="407"/>
    </row>
    <row r="5" spans="1:10" ht="15" customHeight="1">
      <c r="A5" s="627" t="s">
        <v>58</v>
      </c>
      <c r="B5" s="639"/>
      <c r="C5" s="606"/>
      <c r="D5" s="619" t="s">
        <v>50</v>
      </c>
      <c r="E5" s="619" t="s">
        <v>51</v>
      </c>
      <c r="F5" s="619" t="s">
        <v>52</v>
      </c>
      <c r="G5" s="619" t="s">
        <v>53</v>
      </c>
      <c r="H5" s="619" t="s">
        <v>54</v>
      </c>
      <c r="I5" s="619" t="s">
        <v>92</v>
      </c>
      <c r="J5" s="619" t="s">
        <v>93</v>
      </c>
    </row>
    <row r="6" spans="1:10" ht="7.5" customHeight="1" thickBot="1">
      <c r="A6" s="628"/>
      <c r="B6" s="640"/>
      <c r="C6" s="641"/>
      <c r="D6" s="620"/>
      <c r="E6" s="620"/>
      <c r="F6" s="620"/>
      <c r="G6" s="620"/>
      <c r="H6" s="620"/>
      <c r="I6" s="620"/>
      <c r="J6" s="620"/>
    </row>
    <row r="7" spans="1:10" s="397" customFormat="1" ht="14.25" hidden="1" customHeight="1" thickBot="1">
      <c r="A7" s="416"/>
      <c r="B7" s="417" t="s">
        <v>96</v>
      </c>
      <c r="C7" s="420"/>
      <c r="D7" s="421">
        <v>0</v>
      </c>
      <c r="E7" s="421">
        <f>D25</f>
        <v>5</v>
      </c>
      <c r="F7" s="421"/>
      <c r="G7" s="427">
        <f>E25</f>
        <v>6</v>
      </c>
      <c r="H7" s="421"/>
      <c r="I7" s="427">
        <f>G25</f>
        <v>6</v>
      </c>
      <c r="J7" s="421"/>
    </row>
    <row r="8" spans="1:10" ht="21" customHeight="1" thickBot="1">
      <c r="A8" s="449" t="s">
        <v>59</v>
      </c>
      <c r="B8" s="97" t="s">
        <v>55</v>
      </c>
      <c r="C8" s="418" t="s">
        <v>17</v>
      </c>
      <c r="D8" s="419">
        <v>18</v>
      </c>
      <c r="E8" s="414">
        <v>47</v>
      </c>
      <c r="F8" s="415">
        <v>65</v>
      </c>
      <c r="G8" s="443">
        <v>24</v>
      </c>
      <c r="H8" s="410">
        <f>D8+E8+G8</f>
        <v>89</v>
      </c>
      <c r="I8" s="428">
        <v>0</v>
      </c>
      <c r="J8" s="429">
        <f>F8+G8+I8</f>
        <v>89</v>
      </c>
    </row>
    <row r="9" spans="1:10" ht="15" customHeight="1">
      <c r="A9" s="450"/>
      <c r="B9" s="642" t="s">
        <v>56</v>
      </c>
      <c r="C9" s="26" t="s">
        <v>17</v>
      </c>
      <c r="D9" s="399">
        <v>9</v>
      </c>
      <c r="E9" s="86">
        <v>16</v>
      </c>
      <c r="F9" s="411">
        <f>D9+E9</f>
        <v>25</v>
      </c>
      <c r="G9" s="251">
        <v>17</v>
      </c>
      <c r="H9" s="413">
        <f>D9+E9+G9</f>
        <v>42</v>
      </c>
      <c r="I9" s="430">
        <v>0</v>
      </c>
      <c r="J9" s="431">
        <f>F9+G9+I9</f>
        <v>42</v>
      </c>
    </row>
    <row r="10" spans="1:10" ht="15.75" thickBot="1">
      <c r="A10" s="451"/>
      <c r="B10" s="643"/>
      <c r="C10" s="255" t="s">
        <v>28</v>
      </c>
      <c r="D10" s="404">
        <f>D9/D8*100</f>
        <v>50</v>
      </c>
      <c r="E10" s="404">
        <f>E9/E8*100</f>
        <v>34.042553191489361</v>
      </c>
      <c r="F10" s="408">
        <f>F9/F8*100</f>
        <v>38.461538461538467</v>
      </c>
      <c r="G10" s="404">
        <f>G9/G8*100</f>
        <v>70.833333333333343</v>
      </c>
      <c r="H10" s="408">
        <f t="shared" ref="H10:J10" si="0">H9/H8*100</f>
        <v>47.191011235955052</v>
      </c>
      <c r="I10" s="432" t="e">
        <f>I9/I8*100</f>
        <v>#DIV/0!</v>
      </c>
      <c r="J10" s="433">
        <f t="shared" si="0"/>
        <v>47.191011235955052</v>
      </c>
    </row>
    <row r="11" spans="1:10">
      <c r="A11" s="452" t="s">
        <v>60</v>
      </c>
      <c r="B11" s="259" t="s">
        <v>19</v>
      </c>
      <c r="C11" s="26" t="s">
        <v>17</v>
      </c>
      <c r="D11" s="399">
        <v>18</v>
      </c>
      <c r="E11" s="250">
        <v>47</v>
      </c>
      <c r="F11" s="412">
        <f>D11+E11</f>
        <v>65</v>
      </c>
      <c r="G11" s="251">
        <v>6</v>
      </c>
      <c r="H11" s="413">
        <f>D11+E11+G11</f>
        <v>71</v>
      </c>
      <c r="I11" s="430">
        <v>0</v>
      </c>
      <c r="J11" s="431">
        <f>F11+G11+I11</f>
        <v>71</v>
      </c>
    </row>
    <row r="12" spans="1:10" ht="15.75" thickBot="1">
      <c r="A12" s="450"/>
      <c r="B12" s="260"/>
      <c r="C12" s="255" t="s">
        <v>28</v>
      </c>
      <c r="D12" s="422">
        <f>D11/D8*100%</f>
        <v>1</v>
      </c>
      <c r="E12" s="404">
        <f>E11/E8*100</f>
        <v>100</v>
      </c>
      <c r="F12" s="408">
        <f>F11/F11*100</f>
        <v>100</v>
      </c>
      <c r="G12" s="404">
        <f>G11/G8*100</f>
        <v>25</v>
      </c>
      <c r="H12" s="408">
        <f t="shared" ref="H12:J12" si="1">H11/H11*100</f>
        <v>100</v>
      </c>
      <c r="I12" s="432" t="e">
        <f>I11/I8*100</f>
        <v>#DIV/0!</v>
      </c>
      <c r="J12" s="433">
        <f t="shared" si="1"/>
        <v>100</v>
      </c>
    </row>
    <row r="13" spans="1:10" ht="15" customHeight="1">
      <c r="A13" s="450"/>
      <c r="B13" s="644" t="s">
        <v>20</v>
      </c>
      <c r="C13" s="26" t="s">
        <v>17</v>
      </c>
      <c r="D13" s="399">
        <v>9</v>
      </c>
      <c r="E13" s="250">
        <v>16</v>
      </c>
      <c r="F13" s="412">
        <f>D13+E13</f>
        <v>25</v>
      </c>
      <c r="G13" s="444">
        <v>6</v>
      </c>
      <c r="H13" s="413">
        <f>D13+E13+G13</f>
        <v>31</v>
      </c>
      <c r="I13" s="434">
        <v>0</v>
      </c>
      <c r="J13" s="431">
        <f>F13+G13+I13</f>
        <v>31</v>
      </c>
    </row>
    <row r="14" spans="1:10" ht="15.75" customHeight="1" thickBot="1">
      <c r="A14" s="451"/>
      <c r="B14" s="645"/>
      <c r="C14" s="255" t="s">
        <v>28</v>
      </c>
      <c r="D14" s="285">
        <f>D13/D11*100%</f>
        <v>0.5</v>
      </c>
      <c r="E14" s="404">
        <f t="shared" ref="E14:J14" si="2">E13/E11*100</f>
        <v>34.042553191489361</v>
      </c>
      <c r="F14" s="408">
        <f t="shared" si="2"/>
        <v>38.461538461538467</v>
      </c>
      <c r="G14" s="404">
        <f t="shared" si="2"/>
        <v>100</v>
      </c>
      <c r="H14" s="408">
        <f t="shared" si="2"/>
        <v>43.661971830985912</v>
      </c>
      <c r="I14" s="432" t="e">
        <f t="shared" si="2"/>
        <v>#DIV/0!</v>
      </c>
      <c r="J14" s="433">
        <f t="shared" si="2"/>
        <v>43.661971830985912</v>
      </c>
    </row>
    <row r="15" spans="1:10">
      <c r="A15" s="452" t="s">
        <v>61</v>
      </c>
      <c r="B15" s="637" t="s">
        <v>27</v>
      </c>
      <c r="C15" s="26" t="s">
        <v>17</v>
      </c>
      <c r="D15" s="399">
        <v>0</v>
      </c>
      <c r="E15" s="250">
        <v>0</v>
      </c>
      <c r="F15" s="412">
        <f>D15+E15</f>
        <v>0</v>
      </c>
      <c r="G15" s="251">
        <v>0</v>
      </c>
      <c r="H15" s="413">
        <f>D15+E15+G15</f>
        <v>0</v>
      </c>
      <c r="I15" s="430">
        <v>0</v>
      </c>
      <c r="J15" s="431">
        <f>F15+G15+I15</f>
        <v>0</v>
      </c>
    </row>
    <row r="16" spans="1:10" ht="15.75" customHeight="1" thickBot="1">
      <c r="A16" s="451"/>
      <c r="B16" s="638"/>
      <c r="C16" s="255" t="s">
        <v>28</v>
      </c>
      <c r="D16" s="285">
        <f>D15/D8*100%</f>
        <v>0</v>
      </c>
      <c r="E16" s="404">
        <f>E15/E8*100</f>
        <v>0</v>
      </c>
      <c r="F16" s="408">
        <f>F15/F8*100</f>
        <v>0</v>
      </c>
      <c r="G16" s="404">
        <f t="shared" ref="G16:H16" si="3">G15/G8*100</f>
        <v>0</v>
      </c>
      <c r="H16" s="408">
        <f t="shared" si="3"/>
        <v>0</v>
      </c>
      <c r="I16" s="432" t="e">
        <f t="shared" ref="I16:J16" si="4">I15/I8*100</f>
        <v>#DIV/0!</v>
      </c>
      <c r="J16" s="433">
        <f t="shared" si="4"/>
        <v>0</v>
      </c>
    </row>
    <row r="17" spans="1:10" ht="53.25" thickBot="1">
      <c r="A17" s="453" t="s">
        <v>62</v>
      </c>
      <c r="B17" s="257" t="s">
        <v>98</v>
      </c>
      <c r="C17" s="24" t="s">
        <v>17</v>
      </c>
      <c r="D17" s="406">
        <f>D8-D25+D7</f>
        <v>13</v>
      </c>
      <c r="E17" s="405">
        <f>E8+E7-E25</f>
        <v>46</v>
      </c>
      <c r="F17" s="405">
        <f>D17+E17</f>
        <v>59</v>
      </c>
      <c r="G17" s="405">
        <f>G8+E25-G25</f>
        <v>24</v>
      </c>
      <c r="H17" s="410">
        <f>D17+E17+G17</f>
        <v>83</v>
      </c>
      <c r="I17" s="435">
        <f>I8+G25-I25</f>
        <v>6</v>
      </c>
      <c r="J17" s="429">
        <f>F17+G17+I17</f>
        <v>89</v>
      </c>
    </row>
    <row r="18" spans="1:10" ht="15.75" thickBot="1">
      <c r="A18" s="453"/>
      <c r="B18" s="258" t="s">
        <v>57</v>
      </c>
      <c r="C18" s="24"/>
      <c r="D18" s="402"/>
      <c r="E18" s="252"/>
      <c r="F18" s="409"/>
      <c r="G18" s="445"/>
      <c r="H18" s="409"/>
      <c r="I18" s="436"/>
      <c r="J18" s="437"/>
    </row>
    <row r="19" spans="1:10" ht="15" customHeight="1">
      <c r="A19" s="452" t="s">
        <v>63</v>
      </c>
      <c r="B19" s="637" t="s">
        <v>34</v>
      </c>
      <c r="C19" s="26" t="s">
        <v>17</v>
      </c>
      <c r="D19" s="399">
        <v>3</v>
      </c>
      <c r="E19" s="251">
        <v>2</v>
      </c>
      <c r="F19" s="413">
        <f>D19+E19</f>
        <v>5</v>
      </c>
      <c r="G19" s="251">
        <v>2</v>
      </c>
      <c r="H19" s="413">
        <f>D19+E19+G19</f>
        <v>7</v>
      </c>
      <c r="I19" s="430">
        <v>0</v>
      </c>
      <c r="J19" s="431">
        <f>F19+G19+I19</f>
        <v>7</v>
      </c>
    </row>
    <row r="20" spans="1:10" ht="15.75" thickBot="1">
      <c r="A20" s="451"/>
      <c r="B20" s="638"/>
      <c r="C20" s="255" t="s">
        <v>28</v>
      </c>
      <c r="D20" s="285">
        <f>D19/D17*100%</f>
        <v>0.23076923076923078</v>
      </c>
      <c r="E20" s="404">
        <f t="shared" ref="E20:H20" si="5">E19/E17*100</f>
        <v>4.3478260869565215</v>
      </c>
      <c r="F20" s="408">
        <f t="shared" si="5"/>
        <v>8.4745762711864394</v>
      </c>
      <c r="G20" s="404">
        <f t="shared" si="5"/>
        <v>8.3333333333333321</v>
      </c>
      <c r="H20" s="408">
        <f t="shared" si="5"/>
        <v>8.4337349397590362</v>
      </c>
      <c r="I20" s="432">
        <f t="shared" ref="I20:J20" si="6">I19/I17*100</f>
        <v>0</v>
      </c>
      <c r="J20" s="433">
        <f t="shared" si="6"/>
        <v>7.8651685393258424</v>
      </c>
    </row>
    <row r="21" spans="1:10">
      <c r="A21" s="452" t="s">
        <v>64</v>
      </c>
      <c r="B21" s="637" t="s">
        <v>35</v>
      </c>
      <c r="C21" s="26" t="s">
        <v>17</v>
      </c>
      <c r="D21" s="399">
        <v>10</v>
      </c>
      <c r="E21" s="250">
        <v>44</v>
      </c>
      <c r="F21" s="412">
        <f>D21+E21</f>
        <v>54</v>
      </c>
      <c r="G21" s="250">
        <v>22</v>
      </c>
      <c r="H21" s="413">
        <f>D21+E21+G21</f>
        <v>76</v>
      </c>
      <c r="I21" s="438">
        <v>0</v>
      </c>
      <c r="J21" s="431">
        <f>F21+G21+I21</f>
        <v>76</v>
      </c>
    </row>
    <row r="22" spans="1:10" ht="15.75" thickBot="1">
      <c r="A22" s="451"/>
      <c r="B22" s="638"/>
      <c r="C22" s="255" t="s">
        <v>28</v>
      </c>
      <c r="D22" s="285">
        <f>D21/D17*100%</f>
        <v>0.76923076923076927</v>
      </c>
      <c r="E22" s="404">
        <f t="shared" ref="E22:H22" si="7">E21/E17*100</f>
        <v>95.652173913043484</v>
      </c>
      <c r="F22" s="408">
        <f t="shared" si="7"/>
        <v>91.525423728813564</v>
      </c>
      <c r="G22" s="404">
        <f t="shared" si="7"/>
        <v>91.666666666666657</v>
      </c>
      <c r="H22" s="408">
        <f t="shared" si="7"/>
        <v>91.566265060240966</v>
      </c>
      <c r="I22" s="432">
        <f t="shared" ref="I22:J22" si="8">I21/I17*100</f>
        <v>0</v>
      </c>
      <c r="J22" s="433">
        <f t="shared" si="8"/>
        <v>85.393258426966284</v>
      </c>
    </row>
    <row r="23" spans="1:10" ht="15" customHeight="1">
      <c r="A23" s="452" t="s">
        <v>65</v>
      </c>
      <c r="B23" s="637" t="s">
        <v>36</v>
      </c>
      <c r="C23" s="254" t="s">
        <v>17</v>
      </c>
      <c r="D23" s="629" t="s">
        <v>26</v>
      </c>
      <c r="E23" s="629" t="s">
        <v>26</v>
      </c>
      <c r="F23" s="631" t="s">
        <v>26</v>
      </c>
      <c r="G23" s="633" t="s">
        <v>26</v>
      </c>
      <c r="H23" s="635" t="s">
        <v>26</v>
      </c>
      <c r="I23" s="621" t="s">
        <v>26</v>
      </c>
      <c r="J23" s="623" t="s">
        <v>26</v>
      </c>
    </row>
    <row r="24" spans="1:10" ht="15.75" thickBot="1">
      <c r="A24" s="451"/>
      <c r="B24" s="638"/>
      <c r="C24" s="255" t="s">
        <v>28</v>
      </c>
      <c r="D24" s="630"/>
      <c r="E24" s="630"/>
      <c r="F24" s="632"/>
      <c r="G24" s="634"/>
      <c r="H24" s="636"/>
      <c r="I24" s="622"/>
      <c r="J24" s="624"/>
    </row>
    <row r="25" spans="1:10" ht="15.75" thickBot="1">
      <c r="A25" s="453" t="s">
        <v>66</v>
      </c>
      <c r="B25" s="257" t="s">
        <v>37</v>
      </c>
      <c r="C25" s="24" t="s">
        <v>17</v>
      </c>
      <c r="D25" s="401">
        <v>5</v>
      </c>
      <c r="E25" s="403">
        <v>6</v>
      </c>
      <c r="F25" s="403">
        <f>E25</f>
        <v>6</v>
      </c>
      <c r="G25" s="446">
        <v>6</v>
      </c>
      <c r="H25" s="447">
        <f>G25</f>
        <v>6</v>
      </c>
      <c r="I25" s="439">
        <v>0</v>
      </c>
      <c r="J25" s="439">
        <f>I25</f>
        <v>0</v>
      </c>
    </row>
    <row r="26" spans="1:10" ht="15" customHeight="1">
      <c r="A26" s="452" t="s">
        <v>67</v>
      </c>
      <c r="B26" s="637" t="s">
        <v>22</v>
      </c>
      <c r="C26" s="26" t="s">
        <v>17</v>
      </c>
      <c r="D26" s="399">
        <v>13</v>
      </c>
      <c r="E26" s="251">
        <v>41</v>
      </c>
      <c r="F26" s="413">
        <f>D26+E26</f>
        <v>54</v>
      </c>
      <c r="G26" s="251">
        <v>18</v>
      </c>
      <c r="H26" s="413">
        <f>D26+E26+G26</f>
        <v>72</v>
      </c>
      <c r="I26" s="430">
        <v>0</v>
      </c>
      <c r="J26" s="431">
        <f>F26+G26+I26</f>
        <v>72</v>
      </c>
    </row>
    <row r="27" spans="1:10" ht="15.75" thickBot="1">
      <c r="A27" s="451"/>
      <c r="B27" s="638"/>
      <c r="C27" s="255" t="s">
        <v>28</v>
      </c>
      <c r="D27" s="285">
        <f>D26/D17*100%</f>
        <v>1</v>
      </c>
      <c r="E27" s="404">
        <f t="shared" ref="E27:H27" si="9">E26/E17*100</f>
        <v>89.130434782608688</v>
      </c>
      <c r="F27" s="408">
        <f t="shared" si="9"/>
        <v>91.525423728813564</v>
      </c>
      <c r="G27" s="404">
        <f t="shared" si="9"/>
        <v>75</v>
      </c>
      <c r="H27" s="408">
        <f t="shared" si="9"/>
        <v>86.746987951807228</v>
      </c>
      <c r="I27" s="432">
        <f t="shared" ref="I27:J27" si="10">I26/I17*100</f>
        <v>0</v>
      </c>
      <c r="J27" s="433">
        <f t="shared" si="10"/>
        <v>80.898876404494374</v>
      </c>
    </row>
    <row r="28" spans="1:10" ht="21.75" thickBot="1">
      <c r="A28" s="453" t="s">
        <v>68</v>
      </c>
      <c r="B28" s="257" t="s">
        <v>24</v>
      </c>
      <c r="C28" s="24" t="s">
        <v>46</v>
      </c>
      <c r="D28" s="398" t="s">
        <v>26</v>
      </c>
      <c r="E28" s="82" t="s">
        <v>26</v>
      </c>
      <c r="F28" s="406" t="s">
        <v>26</v>
      </c>
      <c r="G28" s="252" t="s">
        <v>26</v>
      </c>
      <c r="H28" s="448" t="s">
        <v>26</v>
      </c>
      <c r="I28" s="440" t="s">
        <v>26</v>
      </c>
      <c r="J28" s="441" t="s">
        <v>26</v>
      </c>
    </row>
    <row r="29" spans="1:10" ht="32.25" thickBot="1">
      <c r="A29" s="453" t="s">
        <v>69</v>
      </c>
      <c r="B29" s="257" t="s">
        <v>29</v>
      </c>
      <c r="C29" s="24" t="s">
        <v>17</v>
      </c>
      <c r="D29" s="398" t="s">
        <v>26</v>
      </c>
      <c r="E29" s="82" t="s">
        <v>26</v>
      </c>
      <c r="F29" s="406" t="s">
        <v>26</v>
      </c>
      <c r="G29" s="252" t="s">
        <v>26</v>
      </c>
      <c r="H29" s="448" t="s">
        <v>26</v>
      </c>
      <c r="I29" s="440" t="s">
        <v>26</v>
      </c>
      <c r="J29" s="441" t="s">
        <v>26</v>
      </c>
    </row>
    <row r="30" spans="1:10" ht="15.75" thickBot="1">
      <c r="A30" s="453" t="s">
        <v>70</v>
      </c>
      <c r="B30" s="257" t="s">
        <v>31</v>
      </c>
      <c r="C30" s="24" t="s">
        <v>44</v>
      </c>
      <c r="D30" s="398" t="s">
        <v>26</v>
      </c>
      <c r="E30" s="82" t="s">
        <v>26</v>
      </c>
      <c r="F30" s="406" t="s">
        <v>26</v>
      </c>
      <c r="G30" s="252" t="s">
        <v>26</v>
      </c>
      <c r="H30" s="448" t="s">
        <v>26</v>
      </c>
      <c r="I30" s="440" t="s">
        <v>26</v>
      </c>
      <c r="J30" s="441" t="s">
        <v>26</v>
      </c>
    </row>
    <row r="31" spans="1:10" ht="21.75" thickBot="1">
      <c r="A31" s="453" t="s">
        <v>71</v>
      </c>
      <c r="B31" s="256" t="s">
        <v>39</v>
      </c>
      <c r="C31" s="24" t="s">
        <v>17</v>
      </c>
      <c r="D31" s="398">
        <v>25</v>
      </c>
      <c r="E31" s="253">
        <v>20</v>
      </c>
      <c r="F31" s="410">
        <f>D31+E31</f>
        <v>45</v>
      </c>
      <c r="G31" s="250">
        <v>23</v>
      </c>
      <c r="H31" s="413">
        <f>D31+E31+G31</f>
        <v>68</v>
      </c>
      <c r="I31" s="438">
        <v>0</v>
      </c>
      <c r="J31" s="431">
        <f>F31+G31+I31</f>
        <v>68</v>
      </c>
    </row>
    <row r="32" spans="1:10" ht="15.75" thickBot="1">
      <c r="A32" s="453"/>
      <c r="B32" s="97" t="s">
        <v>40</v>
      </c>
      <c r="C32" s="99"/>
      <c r="D32" s="398"/>
      <c r="E32" s="82"/>
      <c r="F32" s="406"/>
      <c r="G32" s="253"/>
      <c r="H32" s="405"/>
      <c r="I32" s="442"/>
      <c r="J32" s="435"/>
    </row>
    <row r="33" spans="1:10" ht="15.75" thickBot="1">
      <c r="A33" s="453" t="s">
        <v>100</v>
      </c>
      <c r="B33" s="257" t="s">
        <v>95</v>
      </c>
      <c r="C33" s="24" t="s">
        <v>17</v>
      </c>
      <c r="D33" s="398">
        <v>25</v>
      </c>
      <c r="E33" s="253">
        <v>20</v>
      </c>
      <c r="F33" s="410">
        <f>D33+E33</f>
        <v>45</v>
      </c>
      <c r="G33" s="253">
        <v>23</v>
      </c>
      <c r="H33" s="405">
        <f>D33+E33+G33</f>
        <v>68</v>
      </c>
      <c r="I33" s="442">
        <v>0</v>
      </c>
      <c r="J33" s="435">
        <f>F33+G33+I33</f>
        <v>68</v>
      </c>
    </row>
    <row r="34" spans="1:10" ht="21.75" thickBot="1">
      <c r="A34" s="453" t="s">
        <v>72</v>
      </c>
      <c r="B34" s="257" t="s">
        <v>38</v>
      </c>
      <c r="C34" s="24" t="s">
        <v>17</v>
      </c>
      <c r="D34" s="398">
        <v>0</v>
      </c>
      <c r="E34" s="253">
        <v>0</v>
      </c>
      <c r="F34" s="410">
        <f>D34+E34</f>
        <v>0</v>
      </c>
      <c r="G34" s="253" t="s">
        <v>94</v>
      </c>
      <c r="H34" s="405">
        <f>D34+E34+G34</f>
        <v>0</v>
      </c>
      <c r="I34" s="442" t="s">
        <v>94</v>
      </c>
      <c r="J34" s="435">
        <f>F34+G34+I34</f>
        <v>0</v>
      </c>
    </row>
    <row r="35" spans="1:10" ht="21.75" thickBot="1">
      <c r="A35" s="453" t="s">
        <v>101</v>
      </c>
      <c r="B35" s="257" t="s">
        <v>42</v>
      </c>
      <c r="C35" s="24" t="s">
        <v>17</v>
      </c>
      <c r="D35" s="398">
        <v>3</v>
      </c>
      <c r="E35" s="253">
        <v>2</v>
      </c>
      <c r="F35" s="410">
        <f>D35+E35</f>
        <v>5</v>
      </c>
      <c r="G35" s="253">
        <v>3</v>
      </c>
      <c r="H35" s="405">
        <f>D35+E35+G35</f>
        <v>8</v>
      </c>
      <c r="I35" s="442">
        <v>0</v>
      </c>
      <c r="J35" s="435">
        <f>F35+G35+I35</f>
        <v>8</v>
      </c>
    </row>
    <row r="36" spans="1:10">
      <c r="B36" s="95"/>
      <c r="C36" s="73"/>
      <c r="D36" s="400"/>
      <c r="E36" s="96"/>
      <c r="F36" s="96"/>
      <c r="G36" s="96"/>
      <c r="H36" s="96"/>
    </row>
    <row r="37" spans="1:10">
      <c r="B37" s="95"/>
      <c r="C37" s="73"/>
      <c r="D37" s="96"/>
      <c r="E37" s="96"/>
      <c r="F37" s="96"/>
      <c r="G37" s="96"/>
      <c r="H37" s="96"/>
    </row>
    <row r="38" spans="1:10">
      <c r="A38" s="425"/>
      <c r="B38" s="426"/>
      <c r="C38" s="426"/>
      <c r="D38" s="426"/>
      <c r="E38" s="426"/>
      <c r="F38" s="426"/>
      <c r="G38" s="426"/>
      <c r="H38" s="426"/>
      <c r="I38" s="426"/>
      <c r="J38" s="426"/>
    </row>
    <row r="40" spans="1:10">
      <c r="A40" s="424"/>
      <c r="B40" s="423"/>
      <c r="C40" s="423"/>
      <c r="D40" s="423"/>
      <c r="E40" s="423"/>
      <c r="F40" s="423"/>
      <c r="G40" s="423"/>
      <c r="H40" s="423"/>
      <c r="I40" s="423"/>
      <c r="J40" s="423"/>
    </row>
  </sheetData>
  <mergeCells count="27">
    <mergeCell ref="H5:H6"/>
    <mergeCell ref="B26:B27"/>
    <mergeCell ref="B5:B6"/>
    <mergeCell ref="C5:C6"/>
    <mergeCell ref="D5:D6"/>
    <mergeCell ref="E5:E6"/>
    <mergeCell ref="B23:B24"/>
    <mergeCell ref="D23:D24"/>
    <mergeCell ref="B9:B10"/>
    <mergeCell ref="B13:B14"/>
    <mergeCell ref="B15:B16"/>
    <mergeCell ref="I5:I6"/>
    <mergeCell ref="J5:J6"/>
    <mergeCell ref="I23:I24"/>
    <mergeCell ref="J23:J24"/>
    <mergeCell ref="A1:J1"/>
    <mergeCell ref="A2:J2"/>
    <mergeCell ref="A3:J3"/>
    <mergeCell ref="A5:A6"/>
    <mergeCell ref="E23:E24"/>
    <mergeCell ref="F23:F24"/>
    <mergeCell ref="G23:G24"/>
    <mergeCell ref="H23:H24"/>
    <mergeCell ref="B19:B20"/>
    <mergeCell ref="B21:B22"/>
    <mergeCell ref="F5:F6"/>
    <mergeCell ref="G5:G6"/>
  </mergeCells>
  <pageMargins left="0.78740157480314965" right="0" top="0.78740157480314965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3 квартал 2016г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2017-07-03T06:05:54Z</dcterms:modified>
</cp:coreProperties>
</file>